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ongCTSVchuan" sheetId="1" r:id="rId1"/>
    <sheet name="Phân bổ" sheetId="2" r:id="rId2"/>
  </sheets>
  <definedNames>
    <definedName name="_xlnm.Print_Titles" localSheetId="0">'TongCTSVchuan'!$8:$9</definedName>
  </definedNames>
  <calcPr fullCalcOnLoad="1"/>
</workbook>
</file>

<file path=xl/sharedStrings.xml><?xml version="1.0" encoding="utf-8"?>
<sst xmlns="http://schemas.openxmlformats.org/spreadsheetml/2006/main" count="459" uniqueCount="228">
  <si>
    <t>Tổng</t>
  </si>
  <si>
    <t>Ghi chú</t>
  </si>
  <si>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</si>
  <si>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</si>
  <si>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</si>
  <si>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</si>
  <si>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</si>
  <si>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</si>
  <si>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</si>
  <si>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</si>
  <si>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Học phí</t>
  </si>
  <si>
    <t>Khác</t>
  </si>
  <si>
    <t>Giảm</t>
  </si>
  <si>
    <t>Miễn</t>
  </si>
  <si>
    <t>BỘ CÔNG THƯƠNG</t>
  </si>
  <si>
    <t>Lớp</t>
  </si>
  <si>
    <t>Thành tích</t>
  </si>
  <si>
    <t>KHOA: KINH TẾ</t>
  </si>
  <si>
    <t>Xếp loại rèn luyện</t>
  </si>
  <si>
    <t>Số tín chỉ (tháng)</t>
  </si>
  <si>
    <t>Mức HB KKHT</t>
  </si>
  <si>
    <t>Ký nhận</t>
  </si>
  <si>
    <t>Xếp loại 
HB KKHT</t>
  </si>
  <si>
    <t>Đỗ Thảo Dịu</t>
  </si>
  <si>
    <t>K5</t>
  </si>
  <si>
    <t>k6</t>
  </si>
  <si>
    <t>k7</t>
  </si>
  <si>
    <t>LTK8</t>
  </si>
  <si>
    <t>K23</t>
  </si>
  <si>
    <t>K24</t>
  </si>
  <si>
    <t>K25</t>
  </si>
  <si>
    <t>Số sinh viên</t>
  </si>
  <si>
    <t>CQ05DH0734</t>
  </si>
  <si>
    <t>CQ05DH0200</t>
  </si>
  <si>
    <t>CQ05DH0762</t>
  </si>
  <si>
    <t>CQ05DH0761</t>
  </si>
  <si>
    <t>CQ05DH0115</t>
  </si>
  <si>
    <t>CQ05DH0067</t>
  </si>
  <si>
    <t>CQ05DH0789</t>
  </si>
  <si>
    <t>CQ05DH0118</t>
  </si>
  <si>
    <t>CQ05DH0077</t>
  </si>
  <si>
    <t>CQ05DH0741</t>
  </si>
  <si>
    <t>CQ05DH0753</t>
  </si>
  <si>
    <t>CQ05DH0777</t>
  </si>
  <si>
    <t>CQ05DH0045</t>
  </si>
  <si>
    <t>CQ05DH0771</t>
  </si>
  <si>
    <t>CQ05DH0766</t>
  </si>
  <si>
    <t>CQ05DH0023</t>
  </si>
  <si>
    <t>CQ05DH0175</t>
  </si>
  <si>
    <t>CQ05DH0837</t>
  </si>
  <si>
    <t>CQ05DH0747</t>
  </si>
  <si>
    <t>CQ05DH0740</t>
  </si>
  <si>
    <t>CQ05DH0166</t>
  </si>
  <si>
    <t>04C1050130</t>
  </si>
  <si>
    <t>Trịnh Thị Thùy  Dương</t>
  </si>
  <si>
    <t>KTOAN.K5E</t>
  </si>
  <si>
    <t>Phạm Thị Diễm</t>
  </si>
  <si>
    <t>KTOAN.K5D</t>
  </si>
  <si>
    <t>Trịnh Kim  Ngân</t>
  </si>
  <si>
    <t>Nguyễn Thị Kim  Ngân</t>
  </si>
  <si>
    <t>Nguyễn Thị Thu Hương</t>
  </si>
  <si>
    <t>KTOAN.K5B</t>
  </si>
  <si>
    <t>Nguyễn Thị Thu Hiền</t>
  </si>
  <si>
    <t>Vũ Thị  Vân</t>
  </si>
  <si>
    <t>Bùi Thị Tuyết</t>
  </si>
  <si>
    <t>Hoàng Phương Thảo</t>
  </si>
  <si>
    <t>Tạ Thị Diễm  Hương</t>
  </si>
  <si>
    <t>Nguyễn Thị Ngọc  Huyền</t>
  </si>
  <si>
    <t>Trần Thị Thanh  Thảo</t>
  </si>
  <si>
    <t>Bùi Hoàng Sơn</t>
  </si>
  <si>
    <t>KTOAN.K5A</t>
  </si>
  <si>
    <t>Đặng Thị  Phương</t>
  </si>
  <si>
    <t>Nguyễn Thị  Ngoan</t>
  </si>
  <si>
    <t>Đào Thị Hương</t>
  </si>
  <si>
    <t>Đào Thị Huế</t>
  </si>
  <si>
    <t>KTOAN.K5C</t>
  </si>
  <si>
    <t>Phùng Hoàng Hiệp</t>
  </si>
  <si>
    <t>Đinh Thu  Hiền</t>
  </si>
  <si>
    <t>Trần Thị Thu  Hằng</t>
  </si>
  <si>
    <t>Nguyễn Thị Duyên</t>
  </si>
  <si>
    <t>Vũ Thị Lan  Anh</t>
  </si>
  <si>
    <t>Xuất sắc</t>
  </si>
  <si>
    <t>I</t>
  </si>
  <si>
    <t>Đại học</t>
  </si>
  <si>
    <t>CQ05DH0101</t>
  </si>
  <si>
    <t>CQ05DH0745</t>
  </si>
  <si>
    <t>CQ05DH0227</t>
  </si>
  <si>
    <t>CQ05DH0775</t>
  </si>
  <si>
    <t>CQ05DH0782</t>
  </si>
  <si>
    <t>CQ05DH0784</t>
  </si>
  <si>
    <t>CQ05DH0106</t>
  </si>
  <si>
    <t>Nguyễn Thị Thu Hà</t>
  </si>
  <si>
    <t>Đặng Thị Thu  Hà</t>
  </si>
  <si>
    <t>Nguyễn Thị Nga</t>
  </si>
  <si>
    <t>Nguyễn Tiến  Thành</t>
  </si>
  <si>
    <t>Lê Bích  Thủy</t>
  </si>
  <si>
    <t>Vũ Thị Ngọc  Thúy</t>
  </si>
  <si>
    <t>Nguyễn Thành Đức</t>
  </si>
  <si>
    <t>Giỏi</t>
  </si>
  <si>
    <t>CQ06DH1741</t>
  </si>
  <si>
    <t>Phạm Thị Quỳnh Trang</t>
  </si>
  <si>
    <t>KETOAN DHK6E</t>
  </si>
  <si>
    <t>KETOAN DHK6C</t>
  </si>
  <si>
    <t>KETOAN DHK6D</t>
  </si>
  <si>
    <t>Lương Thị  Bích</t>
  </si>
  <si>
    <t>Vũ Thị Ngọc  ánh</t>
  </si>
  <si>
    <t>Mai Thị  Hằng</t>
  </si>
  <si>
    <t>Lương Thị  Mận</t>
  </si>
  <si>
    <t>CQ06DH0175</t>
  </si>
  <si>
    <t>CQ06DH0174</t>
  </si>
  <si>
    <t>CQ06DH1634</t>
  </si>
  <si>
    <t>CQ06DH0291</t>
  </si>
  <si>
    <t>CQ06DH0236</t>
  </si>
  <si>
    <t>Hoàng Thị Thùy</t>
  </si>
  <si>
    <t>CQ06DH0101</t>
  </si>
  <si>
    <t>CQ06DH0147</t>
  </si>
  <si>
    <t>CQ06DH0286</t>
  </si>
  <si>
    <t>CQ06DH0141</t>
  </si>
  <si>
    <t>CQ06DH0041</t>
  </si>
  <si>
    <t>CQ06DH0089</t>
  </si>
  <si>
    <t>CQ06DH0095</t>
  </si>
  <si>
    <t>CQ06DH0263</t>
  </si>
  <si>
    <t>CQ06DH1636</t>
  </si>
  <si>
    <t>CQ06DH1637</t>
  </si>
  <si>
    <t>CQ06DH1641</t>
  </si>
  <si>
    <t>CQ06DH0053</t>
  </si>
  <si>
    <t>CQ06DH0087</t>
  </si>
  <si>
    <t>CQ06DH0090</t>
  </si>
  <si>
    <t>CQ06DH0246</t>
  </si>
  <si>
    <t>CQ06DH0273</t>
  </si>
  <si>
    <t>Khá</t>
  </si>
  <si>
    <t>Tốt</t>
  </si>
  <si>
    <t>Trần Thị  Hiền</t>
  </si>
  <si>
    <t>Nguyễn Ngọc  Thư</t>
  </si>
  <si>
    <t>Phạm Thị Thuỳ  Linh</t>
  </si>
  <si>
    <t>Phan Thị  Thảo</t>
  </si>
  <si>
    <t>Phạm Thị Kim  Ngân</t>
  </si>
  <si>
    <t>Trần Thị Khánh  Chi</t>
  </si>
  <si>
    <t>Trần Thị  Gấm</t>
  </si>
  <si>
    <t>Lê Thị Thu  Hà</t>
  </si>
  <si>
    <t>Phạm Thị  Hoa</t>
  </si>
  <si>
    <t>Bùi Đức  Hoàn</t>
  </si>
  <si>
    <t>Lương Thi  Nga</t>
  </si>
  <si>
    <t>Dương Thị  Phượng</t>
  </si>
  <si>
    <t>Hoàng Thu  Diễm</t>
  </si>
  <si>
    <t>Đặng Thị  uyên</t>
  </si>
  <si>
    <t>Nguyễn Thị  Hồng</t>
  </si>
  <si>
    <t>Phân phối theo CT</t>
  </si>
  <si>
    <t>Thực tế</t>
  </si>
  <si>
    <t>Cộng K6</t>
  </si>
  <si>
    <t>LTCQ8DH072</t>
  </si>
  <si>
    <t>Phạm Minh Ngọc</t>
  </si>
  <si>
    <t>DHLTKT K8</t>
  </si>
  <si>
    <t>LTCQ8DH166</t>
  </si>
  <si>
    <t>LTCQ8DH085</t>
  </si>
  <si>
    <t>LTCQ8DH053</t>
  </si>
  <si>
    <t>LTCQ8DH082</t>
  </si>
  <si>
    <t>Lê Thị Ngọc Châm</t>
  </si>
  <si>
    <t>Vũ Thị Bích Thuỷ</t>
  </si>
  <si>
    <t>Vũ Thị Hiền</t>
  </si>
  <si>
    <t>Nguyễn Quang  Thắng</t>
  </si>
  <si>
    <t>Cộng LT K8</t>
  </si>
  <si>
    <t>II</t>
  </si>
  <si>
    <t>Cao Đẳng</t>
  </si>
  <si>
    <t>Đỗ Thị Bích</t>
  </si>
  <si>
    <t>Đỗ Tiến Chung</t>
  </si>
  <si>
    <t>CQ23CD0001</t>
  </si>
  <si>
    <t>CQ23CD0091</t>
  </si>
  <si>
    <t>Cộng K23</t>
  </si>
  <si>
    <t>LA24CD0002</t>
  </si>
  <si>
    <t xml:space="preserve">Vongkhamchanh Chittakone </t>
  </si>
  <si>
    <t>Cộng K24</t>
  </si>
  <si>
    <t>CQ25CD0050</t>
  </si>
  <si>
    <t>Vũ Hoàng Minh</t>
  </si>
  <si>
    <t>Cộng K25</t>
  </si>
  <si>
    <t>Cộng K7</t>
  </si>
  <si>
    <t>CQ07DH0021</t>
  </si>
  <si>
    <t>Phạm Thị Thanh Huyền</t>
  </si>
  <si>
    <t>CQ07DH0023</t>
  </si>
  <si>
    <t>CQ07DH1173</t>
  </si>
  <si>
    <t>CQ07DH0011</t>
  </si>
  <si>
    <t>CQ07DH1176</t>
  </si>
  <si>
    <t>CQ07DH0034</t>
  </si>
  <si>
    <t>Phạm Thị Thu  Huyền</t>
  </si>
  <si>
    <t>Phạm Thị Thu  Thúy</t>
  </si>
  <si>
    <t>Vũ Thị  Hồng</t>
  </si>
  <si>
    <t>Đào Thị Quỳnh  Trang</t>
  </si>
  <si>
    <t>Bùi Thị  Mai</t>
  </si>
  <si>
    <t>CQ07DH0074</t>
  </si>
  <si>
    <t>CQ07DH0106</t>
  </si>
  <si>
    <t>CQ07DH1160</t>
  </si>
  <si>
    <t>CQ07DH0115</t>
  </si>
  <si>
    <t>Nguyễn Diệu  Hoa</t>
  </si>
  <si>
    <t>Vũ Thị Lê  Thương</t>
  </si>
  <si>
    <t>Bùi Thị Ngọc  Ánh</t>
  </si>
  <si>
    <t>Nguyễn Thị  Trinh</t>
  </si>
  <si>
    <t>Cộng K5</t>
  </si>
  <si>
    <t>CĐK23A</t>
  </si>
  <si>
    <t>CĐ K24</t>
  </si>
  <si>
    <t>CĐK25</t>
  </si>
  <si>
    <t>KTOAN.K6E</t>
  </si>
  <si>
    <t>KTOAN.K6C</t>
  </si>
  <si>
    <t>KTOAN.K6D</t>
  </si>
  <si>
    <t>KTOAN.K6B</t>
  </si>
  <si>
    <t>KTOAN.K6A</t>
  </si>
  <si>
    <t>KTOAN.K7A</t>
  </si>
  <si>
    <t>KTOAN.K7C</t>
  </si>
  <si>
    <t>KTOAN.K7B</t>
  </si>
  <si>
    <t>Số tiền/1
 tín chỉ
(tháng)
(đ)</t>
  </si>
  <si>
    <t>Số tiền thưởng HBKKHT từ loại giỏi (đ)</t>
  </si>
  <si>
    <t>CỘNG HÒA XÃ HỘI CHỦ NGHĨA VIỆT NAM</t>
  </si>
  <si>
    <r>
      <t xml:space="preserve">TRƯỜNG </t>
    </r>
    <r>
      <rPr>
        <b/>
        <u val="single"/>
        <sz val="11"/>
        <rFont val="Times New Roman"/>
        <family val="1"/>
      </rPr>
      <t>ĐH CÔNG NGHIỆP</t>
    </r>
    <r>
      <rPr>
        <b/>
        <sz val="11"/>
        <rFont val="Times New Roman"/>
        <family val="1"/>
      </rPr>
      <t xml:space="preserve"> QUẢNG NINH</t>
    </r>
  </si>
  <si>
    <r>
      <t xml:space="preserve">Độc </t>
    </r>
    <r>
      <rPr>
        <b/>
        <u val="single"/>
        <sz val="12"/>
        <rFont val="Times New Roman"/>
        <family val="1"/>
      </rPr>
      <t>lập- Tự do- Hạnh</t>
    </r>
    <r>
      <rPr>
        <b/>
        <sz val="12"/>
        <rFont val="Times New Roman"/>
        <family val="1"/>
      </rPr>
      <t xml:space="preserve"> phúc</t>
    </r>
  </si>
  <si>
    <t>DANH SÁCH HSSV ĐƯỢC XÉT CẤP HỌC BỔNG KHUYẾN KHÍCH HỌC TẬP HỌC KỲ II NĂM HỌC 2015- 2016</t>
  </si>
  <si>
    <t>ĐVT: đồng</t>
  </si>
  <si>
    <t>Thành tiền
(đ)</t>
  </si>
  <si>
    <t>Phạm Kim Vân</t>
  </si>
  <si>
    <t>P. TRƯỞNG KHOA KINH TẾ</t>
  </si>
  <si>
    <t>TP.CTHSSV</t>
  </si>
  <si>
    <t>CQ07DH1178</t>
  </si>
  <si>
    <t>Lê Thị Yến</t>
  </si>
  <si>
    <t>LTCQ8DH068</t>
  </si>
  <si>
    <t>Nguyễn Phương Mai</t>
  </si>
  <si>
    <t>Tổng cộng toàn Khoa</t>
  </si>
  <si>
    <t>8=5x6+7</t>
  </si>
  <si>
    <t>Bằng chữ: Hai trăm linh sáu triệu, tám trăm chín mươi nghìn đồng chẵn.</t>
  </si>
  <si>
    <t>Điểm TBC
HT</t>
  </si>
  <si>
    <t>(Kèm theo QĐ số: 257 /QĐ- ĐHCNQN, ngày 13 tháng 12 năm 2016)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</si>
</sst>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[$-42A]dd\ mmmm\ yyyy"/>
    <numFmt numFmtId="183" formatCode="[$-42A]h:mm:ss\ AM/PM"/>
    <numFmt numFmtId="184" formatCode="0.0%"/>
    <numFmt numFmtId="185" formatCode="0.0"/>
    <numFmt numFmtId="186" formatCode="0.000"/>
  </numFmts>
  <fonts count="37"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58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62"/>
      <name val="Cambria"/>
      <family val="2"/>
    </font>
    <font>
      <sz val="14"/>
      <color indexed="10"/>
      <name val="Times New Roman"/>
      <family val="2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2" borderId="1" applyNumberFormat="0" applyAlignment="0" applyProtection="0"/>
    <xf numFmtId="0" fontId="24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8" borderId="0" applyNumberFormat="0" applyBorder="0" applyAlignment="0" applyProtection="0"/>
    <xf numFmtId="0" fontId="0" fillId="4" borderId="7" applyNumberFormat="0" applyFont="0" applyAlignment="0" applyProtection="0"/>
    <xf numFmtId="0" fontId="33" fillId="2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81" fontId="7" fillId="0" borderId="0" xfId="42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181" fontId="4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0" fontId="9" fillId="0" borderId="10" xfId="0" applyNumberFormat="1" applyFont="1" applyFill="1" applyBorder="1" applyAlignment="1" applyProtection="1">
      <alignment vertical="center" wrapText="1"/>
      <protection/>
    </xf>
    <xf numFmtId="10" fontId="9" fillId="0" borderId="10" xfId="0" applyNumberFormat="1" applyFont="1" applyFill="1" applyBorder="1" applyAlignment="1" applyProtection="1">
      <alignment shrinkToFit="1"/>
      <protection/>
    </xf>
    <xf numFmtId="2" fontId="9" fillId="0" borderId="10" xfId="0" applyNumberFormat="1" applyFont="1" applyFill="1" applyBorder="1" applyAlignment="1" applyProtection="1">
      <alignment shrinkToFit="1"/>
      <protection/>
    </xf>
    <xf numFmtId="10" fontId="9" fillId="0" borderId="10" xfId="0" applyNumberFormat="1" applyFont="1" applyFill="1" applyBorder="1" applyAlignment="1" applyProtection="1">
      <alignment horizontal="center" shrinkToFit="1"/>
      <protection/>
    </xf>
    <xf numFmtId="10" fontId="9" fillId="0" borderId="10" xfId="0" applyNumberFormat="1" applyFont="1" applyFill="1" applyBorder="1" applyAlignment="1" applyProtection="1">
      <alignment wrapText="1"/>
      <protection/>
    </xf>
    <xf numFmtId="10" fontId="9" fillId="0" borderId="10" xfId="0" applyNumberFormat="1" applyFont="1" applyFill="1" applyBorder="1" applyAlignment="1">
      <alignment/>
    </xf>
    <xf numFmtId="10" fontId="9" fillId="0" borderId="10" xfId="0" applyNumberFormat="1" applyFont="1" applyFill="1" applyBorder="1" applyAlignment="1" applyProtection="1">
      <alignment horizontal="center"/>
      <protection/>
    </xf>
    <xf numFmtId="10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>
      <alignment/>
    </xf>
    <xf numFmtId="10" fontId="9" fillId="0" borderId="10" xfId="0" applyNumberFormat="1" applyFont="1" applyFill="1" applyBorder="1" applyAlignment="1">
      <alignment horizontal="center"/>
    </xf>
    <xf numFmtId="10" fontId="9" fillId="0" borderId="10" xfId="0" applyNumberFormat="1" applyFont="1" applyFill="1" applyBorder="1" applyAlignment="1" applyProtection="1">
      <alignment horizontal="center" wrapText="1"/>
      <protection/>
    </xf>
    <xf numFmtId="10" fontId="9" fillId="0" borderId="0" xfId="0" applyNumberFormat="1" applyFont="1" applyFill="1" applyBorder="1" applyAlignment="1" applyProtection="1">
      <alignment vertical="center" wrapText="1"/>
      <protection/>
    </xf>
    <xf numFmtId="10" fontId="10" fillId="0" borderId="10" xfId="0" applyNumberFormat="1" applyFont="1" applyFill="1" applyBorder="1" applyAlignment="1" applyProtection="1">
      <alignment horizontal="center" vertical="center" wrapText="1"/>
      <protection/>
    </xf>
    <xf numFmtId="10" fontId="9" fillId="0" borderId="0" xfId="0" applyNumberFormat="1" applyFont="1" applyFill="1" applyBorder="1" applyAlignment="1">
      <alignment/>
    </xf>
    <xf numFmtId="10" fontId="10" fillId="0" borderId="10" xfId="0" applyNumberFormat="1" applyFont="1" applyFill="1" applyBorder="1" applyAlignment="1" applyProtection="1">
      <alignment vertical="center" wrapText="1"/>
      <protection/>
    </xf>
    <xf numFmtId="10" fontId="10" fillId="0" borderId="10" xfId="0" applyNumberFormat="1" applyFont="1" applyFill="1" applyBorder="1" applyAlignment="1" applyProtection="1">
      <alignment shrinkToFit="1"/>
      <protection/>
    </xf>
    <xf numFmtId="10" fontId="10" fillId="0" borderId="10" xfId="0" applyNumberFormat="1" applyFont="1" applyFill="1" applyBorder="1" applyAlignment="1" applyProtection="1">
      <alignment horizontal="center" shrinkToFit="1"/>
      <protection/>
    </xf>
    <xf numFmtId="10" fontId="10" fillId="0" borderId="10" xfId="0" applyNumberFormat="1" applyFont="1" applyFill="1" applyBorder="1" applyAlignment="1">
      <alignment horizontal="center"/>
    </xf>
    <xf numFmtId="10" fontId="10" fillId="0" borderId="10" xfId="0" applyNumberFormat="1" applyFont="1" applyFill="1" applyBorder="1" applyAlignment="1" applyProtection="1">
      <alignment horizontal="center" wrapText="1"/>
      <protection/>
    </xf>
    <xf numFmtId="181" fontId="10" fillId="0" borderId="10" xfId="0" applyNumberFormat="1" applyFont="1" applyFill="1" applyBorder="1" applyAlignment="1" applyProtection="1">
      <alignment wrapText="1"/>
      <protection/>
    </xf>
    <xf numFmtId="181" fontId="9" fillId="0" borderId="10" xfId="42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10" fontId="10" fillId="0" borderId="12" xfId="0" applyNumberFormat="1" applyFont="1" applyFill="1" applyBorder="1" applyAlignment="1">
      <alignment horizontal="center"/>
    </xf>
    <xf numFmtId="181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181" fontId="10" fillId="0" borderId="10" xfId="42" applyNumberFormat="1" applyFont="1" applyFill="1" applyBorder="1" applyAlignment="1">
      <alignment/>
    </xf>
    <xf numFmtId="181" fontId="9" fillId="0" borderId="10" xfId="42" applyNumberFormat="1" applyFont="1" applyFill="1" applyBorder="1" applyAlignment="1">
      <alignment/>
    </xf>
    <xf numFmtId="0" fontId="9" fillId="0" borderId="10" xfId="0" applyNumberFormat="1" applyFont="1" applyFill="1" applyBorder="1" applyAlignment="1" applyProtection="1">
      <alignment/>
      <protection/>
    </xf>
    <xf numFmtId="10" fontId="10" fillId="0" borderId="12" xfId="0" applyNumberFormat="1" applyFont="1" applyFill="1" applyBorder="1" applyAlignment="1" applyProtection="1">
      <alignment vertical="center" wrapText="1"/>
      <protection/>
    </xf>
    <xf numFmtId="10" fontId="10" fillId="0" borderId="12" xfId="0" applyNumberFormat="1" applyFont="1" applyFill="1" applyBorder="1" applyAlignment="1" applyProtection="1">
      <alignment shrinkToFit="1"/>
      <protection/>
    </xf>
    <xf numFmtId="2" fontId="10" fillId="0" borderId="12" xfId="0" applyNumberFormat="1" applyFont="1" applyFill="1" applyBorder="1" applyAlignment="1" applyProtection="1">
      <alignment shrinkToFit="1"/>
      <protection/>
    </xf>
    <xf numFmtId="10" fontId="10" fillId="0" borderId="12" xfId="0" applyNumberFormat="1" applyFont="1" applyFill="1" applyBorder="1" applyAlignment="1" applyProtection="1">
      <alignment horizontal="center" shrinkToFit="1"/>
      <protection/>
    </xf>
    <xf numFmtId="10" fontId="10" fillId="0" borderId="12" xfId="0" applyNumberFormat="1" applyFont="1" applyFill="1" applyBorder="1" applyAlignment="1" applyProtection="1">
      <alignment wrapText="1"/>
      <protection/>
    </xf>
    <xf numFmtId="10" fontId="10" fillId="0" borderId="12" xfId="0" applyNumberFormat="1" applyFont="1" applyFill="1" applyBorder="1" applyAlignment="1">
      <alignment/>
    </xf>
    <xf numFmtId="10" fontId="10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10" fontId="9" fillId="0" borderId="0" xfId="0" applyNumberFormat="1" applyFont="1" applyFill="1" applyBorder="1" applyAlignment="1" applyProtection="1">
      <alignment shrinkToFit="1"/>
      <protection/>
    </xf>
    <xf numFmtId="10" fontId="9" fillId="0" borderId="0" xfId="0" applyNumberFormat="1" applyFont="1" applyFill="1" applyBorder="1" applyAlignment="1" applyProtection="1">
      <alignment horizontal="center" shrinkToFit="1"/>
      <protection/>
    </xf>
    <xf numFmtId="10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 applyProtection="1">
      <alignment horizontal="center" wrapText="1"/>
      <protection/>
    </xf>
    <xf numFmtId="181" fontId="10" fillId="0" borderId="0" xfId="0" applyNumberFormat="1" applyFont="1" applyFill="1" applyBorder="1" applyAlignment="1" applyProtection="1">
      <alignment wrapText="1"/>
      <protection/>
    </xf>
    <xf numFmtId="10" fontId="9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/>
    </xf>
    <xf numFmtId="10" fontId="9" fillId="0" borderId="10" xfId="0" applyNumberFormat="1" applyFont="1" applyFill="1" applyBorder="1" applyAlignment="1" applyProtection="1">
      <alignment vertical="center" shrinkToFi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81" fontId="9" fillId="0" borderId="10" xfId="42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shrinkToFi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0" fontId="9" fillId="0" borderId="14" xfId="0" applyNumberFormat="1" applyFont="1" applyFill="1" applyBorder="1" applyAlignment="1" applyProtection="1">
      <alignment vertical="center" wrapText="1"/>
      <protection/>
    </xf>
    <xf numFmtId="10" fontId="9" fillId="0" borderId="14" xfId="0" applyNumberFormat="1" applyFont="1" applyFill="1" applyBorder="1" applyAlignment="1" applyProtection="1">
      <alignment shrinkToFit="1"/>
      <protection/>
    </xf>
    <xf numFmtId="10" fontId="9" fillId="0" borderId="14" xfId="0" applyNumberFormat="1" applyFont="1" applyFill="1" applyBorder="1" applyAlignment="1" applyProtection="1">
      <alignment horizontal="center" shrinkToFit="1"/>
      <protection/>
    </xf>
    <xf numFmtId="10" fontId="9" fillId="0" borderId="14" xfId="0" applyNumberFormat="1" applyFont="1" applyFill="1" applyBorder="1" applyAlignment="1">
      <alignment horizontal="center"/>
    </xf>
    <xf numFmtId="10" fontId="9" fillId="0" borderId="14" xfId="0" applyNumberFormat="1" applyFont="1" applyFill="1" applyBorder="1" applyAlignment="1" applyProtection="1">
      <alignment horizontal="center" wrapText="1"/>
      <protection/>
    </xf>
    <xf numFmtId="181" fontId="10" fillId="0" borderId="14" xfId="0" applyNumberFormat="1" applyFont="1" applyFill="1" applyBorder="1" applyAlignment="1" applyProtection="1">
      <alignment wrapText="1"/>
      <protection/>
    </xf>
    <xf numFmtId="10" fontId="9" fillId="0" borderId="14" xfId="0" applyNumberFormat="1" applyFont="1" applyFill="1" applyBorder="1" applyAlignment="1" applyProtection="1">
      <alignment wrapText="1"/>
      <protection/>
    </xf>
    <xf numFmtId="10" fontId="9" fillId="0" borderId="14" xfId="0" applyNumberFormat="1" applyFont="1" applyFill="1" applyBorder="1" applyAlignment="1">
      <alignment/>
    </xf>
    <xf numFmtId="1" fontId="4" fillId="0" borderId="11" xfId="0" applyNumberFormat="1" applyFont="1" applyBorder="1" applyAlignment="1">
      <alignment horizontal="center"/>
    </xf>
    <xf numFmtId="10" fontId="9" fillId="0" borderId="11" xfId="0" applyNumberFormat="1" applyFont="1" applyBorder="1" applyAlignment="1">
      <alignment horizontal="center"/>
    </xf>
    <xf numFmtId="10" fontId="9" fillId="0" borderId="11" xfId="0" applyNumberFormat="1" applyFont="1" applyFill="1" applyBorder="1" applyAlignment="1" applyProtection="1">
      <alignment vertical="center" wrapText="1"/>
      <protection/>
    </xf>
    <xf numFmtId="10" fontId="9" fillId="0" borderId="11" xfId="0" applyNumberFormat="1" applyFont="1" applyFill="1" applyBorder="1" applyAlignment="1" applyProtection="1">
      <alignment shrinkToFit="1"/>
      <protection/>
    </xf>
    <xf numFmtId="10" fontId="9" fillId="0" borderId="11" xfId="0" applyNumberFormat="1" applyFont="1" applyFill="1" applyBorder="1" applyAlignment="1" applyProtection="1">
      <alignment horizontal="center" shrinkToFit="1"/>
      <protection/>
    </xf>
    <xf numFmtId="10" fontId="9" fillId="0" borderId="11" xfId="0" applyNumberFormat="1" applyFont="1" applyFill="1" applyBorder="1" applyAlignment="1">
      <alignment horizontal="center"/>
    </xf>
    <xf numFmtId="10" fontId="9" fillId="0" borderId="11" xfId="0" applyNumberFormat="1" applyFont="1" applyFill="1" applyBorder="1" applyAlignment="1" applyProtection="1">
      <alignment horizontal="center" wrapText="1"/>
      <protection/>
    </xf>
    <xf numFmtId="181" fontId="10" fillId="0" borderId="11" xfId="0" applyNumberFormat="1" applyFont="1" applyFill="1" applyBorder="1" applyAlignment="1" applyProtection="1">
      <alignment wrapText="1"/>
      <protection/>
    </xf>
    <xf numFmtId="10" fontId="9" fillId="0" borderId="11" xfId="0" applyNumberFormat="1" applyFont="1" applyFill="1" applyBorder="1" applyAlignment="1" applyProtection="1">
      <alignment wrapText="1"/>
      <protection/>
    </xf>
    <xf numFmtId="10" fontId="9" fillId="0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81" fontId="10" fillId="0" borderId="12" xfId="42" applyNumberFormat="1" applyFont="1" applyFill="1" applyBorder="1" applyAlignment="1" applyProtection="1">
      <alignment vertical="center" wrapText="1"/>
      <protection/>
    </xf>
    <xf numFmtId="181" fontId="9" fillId="0" borderId="10" xfId="42" applyNumberFormat="1" applyFont="1" applyFill="1" applyBorder="1" applyAlignment="1" applyProtection="1">
      <alignment vertical="center" wrapText="1"/>
      <protection/>
    </xf>
    <xf numFmtId="10" fontId="10" fillId="0" borderId="10" xfId="0" applyNumberFormat="1" applyFont="1" applyFill="1" applyBorder="1" applyAlignment="1">
      <alignment/>
    </xf>
    <xf numFmtId="10" fontId="9" fillId="0" borderId="10" xfId="0" applyNumberFormat="1" applyFont="1" applyFill="1" applyBorder="1" applyAlignment="1">
      <alignment/>
    </xf>
    <xf numFmtId="10" fontId="9" fillId="0" borderId="14" xfId="0" applyNumberFormat="1" applyFont="1" applyFill="1" applyBorder="1" applyAlignment="1">
      <alignment/>
    </xf>
    <xf numFmtId="10" fontId="9" fillId="0" borderId="11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1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4" fillId="2" borderId="11" xfId="0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 applyProtection="1">
      <alignment horizontal="center" vertical="center" wrapText="1"/>
      <protection/>
    </xf>
    <xf numFmtId="181" fontId="12" fillId="0" borderId="12" xfId="42" applyNumberFormat="1" applyFont="1" applyFill="1" applyBorder="1" applyAlignment="1">
      <alignment/>
    </xf>
    <xf numFmtId="181" fontId="12" fillId="0" borderId="10" xfId="0" applyNumberFormat="1" applyFont="1" applyFill="1" applyBorder="1" applyAlignment="1" applyProtection="1">
      <alignment wrapText="1"/>
      <protection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81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Border="1" applyAlignment="1">
      <alignment horizontal="left"/>
    </xf>
    <xf numFmtId="10" fontId="10" fillId="0" borderId="18" xfId="0" applyNumberFormat="1" applyFont="1" applyFill="1" applyBorder="1" applyAlignment="1" applyProtection="1">
      <alignment horizontal="left" vertical="center" wrapText="1"/>
      <protection/>
    </xf>
    <xf numFmtId="10" fontId="10" fillId="0" borderId="19" xfId="0" applyNumberFormat="1" applyFont="1" applyFill="1" applyBorder="1" applyAlignment="1" applyProtection="1">
      <alignment horizontal="left" vertical="center" wrapText="1"/>
      <protection/>
    </xf>
    <xf numFmtId="10" fontId="10" fillId="0" borderId="20" xfId="0" applyNumberFormat="1" applyFont="1" applyFill="1" applyBorder="1" applyAlignment="1" applyProtection="1">
      <alignment horizontal="left" vertical="center" wrapText="1"/>
      <protection/>
    </xf>
    <xf numFmtId="1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1"/>
  <sheetViews>
    <sheetView tabSelected="1" zoomScalePageLayoutView="0" workbookViewId="0" topLeftCell="A1">
      <selection activeCell="A7" sqref="A7"/>
    </sheetView>
  </sheetViews>
  <sheetFormatPr defaultColWidth="10.28125" defaultRowHeight="12.75" customHeight="1"/>
  <cols>
    <col min="1" max="1" width="4.28125" style="60" customWidth="1"/>
    <col min="2" max="2" width="14.00390625" style="2" customWidth="1"/>
    <col min="3" max="3" width="24.7109375" style="2" customWidth="1"/>
    <col min="4" max="4" width="11.57421875" style="2" hidden="1" customWidth="1"/>
    <col min="5" max="17" width="10.28125" style="2" hidden="1" customWidth="1"/>
    <col min="18" max="18" width="0.13671875" style="2" hidden="1" customWidth="1"/>
    <col min="19" max="19" width="14.28125" style="4" customWidth="1"/>
    <col min="20" max="20" width="6.57421875" style="2" customWidth="1"/>
    <col min="21" max="21" width="11.140625" style="4" customWidth="1"/>
    <col min="22" max="22" width="10.8515625" style="4" customWidth="1"/>
    <col min="23" max="23" width="10.28125" style="4" hidden="1" customWidth="1"/>
    <col min="24" max="24" width="7.57421875" style="1" customWidth="1"/>
    <col min="25" max="25" width="9.57421875" style="5" customWidth="1"/>
    <col min="26" max="26" width="10.28125" style="4" customWidth="1"/>
    <col min="27" max="27" width="13.421875" style="17" customWidth="1"/>
    <col min="28" max="28" width="11.57421875" style="2" customWidth="1"/>
    <col min="29" max="29" width="7.7109375" style="2" customWidth="1"/>
    <col min="30" max="16384" width="10.28125" style="2" customWidth="1"/>
  </cols>
  <sheetData>
    <row r="1" spans="1:27" s="82" customFormat="1" ht="15.75" customHeight="1">
      <c r="A1" s="150" t="s">
        <v>14</v>
      </c>
      <c r="B1" s="150"/>
      <c r="C1" s="150"/>
      <c r="D1" s="79"/>
      <c r="E1" s="79"/>
      <c r="F1" s="146" t="s">
        <v>210</v>
      </c>
      <c r="G1" s="146"/>
      <c r="H1" s="146"/>
      <c r="I1" s="146"/>
      <c r="J1" s="146"/>
      <c r="K1" s="146"/>
      <c r="L1" s="146"/>
      <c r="M1" s="80"/>
      <c r="N1" s="79"/>
      <c r="O1" s="79"/>
      <c r="P1" s="79"/>
      <c r="Q1" s="79"/>
      <c r="R1" s="81"/>
      <c r="S1" s="81"/>
      <c r="U1" s="146" t="s">
        <v>210</v>
      </c>
      <c r="V1" s="146"/>
      <c r="W1" s="146"/>
      <c r="X1" s="146"/>
      <c r="Y1" s="146"/>
      <c r="Z1" s="146"/>
      <c r="AA1" s="146"/>
    </row>
    <row r="2" spans="1:27" s="82" customFormat="1" ht="15.75" customHeight="1">
      <c r="A2" s="83" t="s">
        <v>211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4"/>
      <c r="U2" s="147" t="s">
        <v>212</v>
      </c>
      <c r="V2" s="147"/>
      <c r="W2" s="147"/>
      <c r="X2" s="147"/>
      <c r="Y2" s="147"/>
      <c r="Z2" s="147"/>
      <c r="AA2" s="147"/>
    </row>
    <row r="3" spans="1:24" s="82" customFormat="1" ht="15.75" customHeight="1">
      <c r="A3" s="83"/>
      <c r="B3" s="79"/>
      <c r="C3" s="79"/>
      <c r="D3" s="79"/>
      <c r="E3" s="79"/>
      <c r="F3" s="84"/>
      <c r="G3" s="84"/>
      <c r="H3" s="84"/>
      <c r="I3" s="84"/>
      <c r="J3" s="84"/>
      <c r="K3" s="84"/>
      <c r="L3" s="84"/>
      <c r="M3" s="84"/>
      <c r="N3" s="79"/>
      <c r="O3" s="79"/>
      <c r="P3" s="79"/>
      <c r="Q3" s="79"/>
      <c r="R3" s="81"/>
      <c r="S3" s="81"/>
      <c r="X3" s="109"/>
    </row>
    <row r="4" spans="1:30" s="85" customFormat="1" ht="17.25" customHeight="1">
      <c r="A4" s="130" t="s">
        <v>213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87"/>
    </row>
    <row r="5" spans="1:30" s="85" customFormat="1" ht="17.25" customHeight="1">
      <c r="A5" s="130" t="s">
        <v>17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86"/>
    </row>
    <row r="6" spans="1:29" s="85" customFormat="1" ht="13.5" customHeight="1">
      <c r="A6" s="131" t="s">
        <v>227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</row>
    <row r="7" spans="1:29" s="6" customFormat="1" ht="18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110"/>
      <c r="Y7" s="75"/>
      <c r="Z7" s="75"/>
      <c r="AA7" s="75" t="s">
        <v>214</v>
      </c>
      <c r="AB7" s="75"/>
      <c r="AC7" s="75"/>
    </row>
    <row r="8" spans="1:29" s="1" customFormat="1" ht="24.75" customHeight="1">
      <c r="A8" s="134" t="s">
        <v>2</v>
      </c>
      <c r="B8" s="135" t="s">
        <v>3</v>
      </c>
      <c r="C8" s="135" t="s">
        <v>4</v>
      </c>
      <c r="D8" s="135" t="s">
        <v>5</v>
      </c>
      <c r="E8" s="135" t="s">
        <v>6</v>
      </c>
      <c r="F8" s="135"/>
      <c r="G8" s="135"/>
      <c r="H8" s="135"/>
      <c r="I8" s="135"/>
      <c r="J8" s="135"/>
      <c r="K8" s="135" t="s">
        <v>7</v>
      </c>
      <c r="L8" s="135"/>
      <c r="M8" s="135" t="s">
        <v>8</v>
      </c>
      <c r="N8" s="135"/>
      <c r="O8" s="138" t="s">
        <v>9</v>
      </c>
      <c r="P8" s="138"/>
      <c r="Q8" s="138"/>
      <c r="R8" s="138"/>
      <c r="S8" s="139" t="s">
        <v>15</v>
      </c>
      <c r="T8" s="138" t="s">
        <v>16</v>
      </c>
      <c r="U8" s="138"/>
      <c r="V8" s="138"/>
      <c r="W8" s="41"/>
      <c r="X8" s="148" t="s">
        <v>19</v>
      </c>
      <c r="Y8" s="132" t="s">
        <v>20</v>
      </c>
      <c r="Z8" s="133"/>
      <c r="AA8" s="137" t="s">
        <v>215</v>
      </c>
      <c r="AB8" s="135" t="s">
        <v>21</v>
      </c>
      <c r="AC8" s="135" t="s">
        <v>1</v>
      </c>
    </row>
    <row r="9" spans="1:29" s="1" customFormat="1" ht="61.5" customHeight="1">
      <c r="A9" s="134"/>
      <c r="B9" s="135"/>
      <c r="C9" s="135"/>
      <c r="D9" s="135"/>
      <c r="E9" s="42" t="s">
        <v>10</v>
      </c>
      <c r="F9" s="43" t="s">
        <v>11</v>
      </c>
      <c r="G9" s="42" t="s">
        <v>10</v>
      </c>
      <c r="H9" s="43" t="s">
        <v>11</v>
      </c>
      <c r="I9" s="42" t="s">
        <v>10</v>
      </c>
      <c r="J9" s="43" t="s">
        <v>11</v>
      </c>
      <c r="K9" s="43" t="s">
        <v>12</v>
      </c>
      <c r="L9" s="43" t="s">
        <v>13</v>
      </c>
      <c r="M9" s="42" t="s">
        <v>10</v>
      </c>
      <c r="N9" s="43" t="s">
        <v>11</v>
      </c>
      <c r="O9" s="42" t="s">
        <v>10</v>
      </c>
      <c r="P9" s="43" t="s">
        <v>11</v>
      </c>
      <c r="Q9" s="42" t="s">
        <v>10</v>
      </c>
      <c r="R9" s="43" t="s">
        <v>11</v>
      </c>
      <c r="S9" s="139"/>
      <c r="T9" s="40" t="s">
        <v>226</v>
      </c>
      <c r="U9" s="40" t="s">
        <v>18</v>
      </c>
      <c r="V9" s="40" t="s">
        <v>22</v>
      </c>
      <c r="W9" s="43" t="s">
        <v>11</v>
      </c>
      <c r="X9" s="149"/>
      <c r="Y9" s="77" t="s">
        <v>208</v>
      </c>
      <c r="Z9" s="77" t="s">
        <v>209</v>
      </c>
      <c r="AA9" s="137"/>
      <c r="AB9" s="135"/>
      <c r="AC9" s="135"/>
    </row>
    <row r="10" spans="1:29" s="1" customFormat="1" ht="16.5" customHeight="1">
      <c r="A10" s="122"/>
      <c r="B10" s="121">
        <v>1</v>
      </c>
      <c r="C10" s="121">
        <v>2</v>
      </c>
      <c r="D10" s="121"/>
      <c r="E10" s="120"/>
      <c r="F10" s="121"/>
      <c r="G10" s="120"/>
      <c r="H10" s="121"/>
      <c r="I10" s="120"/>
      <c r="J10" s="121"/>
      <c r="K10" s="121"/>
      <c r="L10" s="121"/>
      <c r="M10" s="120"/>
      <c r="N10" s="121"/>
      <c r="O10" s="120"/>
      <c r="P10" s="121"/>
      <c r="Q10" s="120"/>
      <c r="R10" s="121"/>
      <c r="S10" s="123">
        <v>3</v>
      </c>
      <c r="T10" s="140">
        <v>4</v>
      </c>
      <c r="U10" s="140"/>
      <c r="V10" s="140"/>
      <c r="W10" s="121"/>
      <c r="X10" s="121">
        <v>5</v>
      </c>
      <c r="Y10" s="124">
        <v>6</v>
      </c>
      <c r="Z10" s="124">
        <v>7</v>
      </c>
      <c r="AA10" s="125" t="s">
        <v>224</v>
      </c>
      <c r="AB10" s="121"/>
      <c r="AC10" s="121"/>
    </row>
    <row r="11" spans="1:29" s="15" customFormat="1" ht="18" customHeight="1">
      <c r="A11" s="57" t="s">
        <v>82</v>
      </c>
      <c r="B11" s="144" t="s">
        <v>83</v>
      </c>
      <c r="C11" s="145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3"/>
      <c r="T11" s="52"/>
      <c r="U11" s="44"/>
      <c r="V11" s="44"/>
      <c r="W11" s="53"/>
      <c r="X11" s="111"/>
      <c r="Y11" s="45"/>
      <c r="Z11" s="44"/>
      <c r="AA11" s="126">
        <f>AA41+AA64+AA76+AA83</f>
        <v>196140000</v>
      </c>
      <c r="AB11" s="54"/>
      <c r="AC11" s="55"/>
    </row>
    <row r="12" spans="1:29" s="3" customFormat="1" ht="18" customHeight="1">
      <c r="A12" s="58">
        <v>1</v>
      </c>
      <c r="B12" s="19" t="s">
        <v>32</v>
      </c>
      <c r="C12" s="19" t="s">
        <v>54</v>
      </c>
      <c r="D12" s="19" t="s">
        <v>55</v>
      </c>
      <c r="E12" s="25">
        <v>10</v>
      </c>
      <c r="F12" s="26"/>
      <c r="G12" s="25"/>
      <c r="H12" s="26"/>
      <c r="I12" s="25"/>
      <c r="J12" s="26"/>
      <c r="K12" s="26"/>
      <c r="L12" s="26"/>
      <c r="M12" s="25"/>
      <c r="N12" s="26"/>
      <c r="O12" s="25"/>
      <c r="P12" s="26"/>
      <c r="Q12" s="24"/>
      <c r="R12" s="24"/>
      <c r="S12" s="28" t="s">
        <v>55</v>
      </c>
      <c r="T12" s="27">
        <v>10</v>
      </c>
      <c r="U12" s="28" t="s">
        <v>81</v>
      </c>
      <c r="V12" s="28" t="s">
        <v>81</v>
      </c>
      <c r="W12" s="28"/>
      <c r="X12" s="112">
        <v>11</v>
      </c>
      <c r="Y12" s="39">
        <v>170000</v>
      </c>
      <c r="Z12" s="76">
        <v>550000</v>
      </c>
      <c r="AA12" s="48">
        <f>X12*Y12+Z12</f>
        <v>2420000</v>
      </c>
      <c r="AB12" s="24"/>
      <c r="AC12" s="24"/>
    </row>
    <row r="13" spans="1:29" s="3" customFormat="1" ht="18" customHeight="1">
      <c r="A13" s="58">
        <f>A12+1</f>
        <v>2</v>
      </c>
      <c r="B13" s="19" t="s">
        <v>33</v>
      </c>
      <c r="C13" s="19" t="s">
        <v>56</v>
      </c>
      <c r="D13" s="19" t="s">
        <v>57</v>
      </c>
      <c r="E13" s="20">
        <v>10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2" t="s">
        <v>57</v>
      </c>
      <c r="T13" s="21">
        <v>10</v>
      </c>
      <c r="U13" s="28" t="s">
        <v>81</v>
      </c>
      <c r="V13" s="28" t="s">
        <v>81</v>
      </c>
      <c r="W13" s="22"/>
      <c r="X13" s="112">
        <v>11</v>
      </c>
      <c r="Y13" s="39">
        <v>170000</v>
      </c>
      <c r="Z13" s="76">
        <v>550000</v>
      </c>
      <c r="AA13" s="48">
        <f aca="true" t="shared" si="0" ref="AA13:AA40">X13*Y13+Z13</f>
        <v>2420000</v>
      </c>
      <c r="AB13" s="23"/>
      <c r="AC13" s="24"/>
    </row>
    <row r="14" spans="1:29" s="3" customFormat="1" ht="18" customHeight="1">
      <c r="A14" s="58">
        <f aca="true" t="shared" si="1" ref="A14:A40">A13+1</f>
        <v>3</v>
      </c>
      <c r="B14" s="19" t="s">
        <v>34</v>
      </c>
      <c r="C14" s="19" t="s">
        <v>58</v>
      </c>
      <c r="D14" s="19" t="s">
        <v>55</v>
      </c>
      <c r="E14" s="20">
        <v>9.64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2" t="s">
        <v>55</v>
      </c>
      <c r="T14" s="21">
        <v>9.64</v>
      </c>
      <c r="U14" s="28" t="s">
        <v>81</v>
      </c>
      <c r="V14" s="28" t="s">
        <v>81</v>
      </c>
      <c r="W14" s="22"/>
      <c r="X14" s="112">
        <v>11</v>
      </c>
      <c r="Y14" s="39">
        <v>170000</v>
      </c>
      <c r="Z14" s="76">
        <v>550000</v>
      </c>
      <c r="AA14" s="48">
        <f t="shared" si="0"/>
        <v>2420000</v>
      </c>
      <c r="AB14" s="23"/>
      <c r="AC14" s="24"/>
    </row>
    <row r="15" spans="1:29" s="3" customFormat="1" ht="18" customHeight="1">
      <c r="A15" s="58">
        <f t="shared" si="1"/>
        <v>4</v>
      </c>
      <c r="B15" s="19" t="s">
        <v>35</v>
      </c>
      <c r="C15" s="19" t="s">
        <v>59</v>
      </c>
      <c r="D15" s="19" t="s">
        <v>55</v>
      </c>
      <c r="E15" s="20">
        <v>9.64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2" t="s">
        <v>55</v>
      </c>
      <c r="T15" s="21">
        <v>9.64</v>
      </c>
      <c r="U15" s="28" t="s">
        <v>81</v>
      </c>
      <c r="V15" s="28" t="s">
        <v>81</v>
      </c>
      <c r="W15" s="22"/>
      <c r="X15" s="112">
        <v>11</v>
      </c>
      <c r="Y15" s="39">
        <v>170000</v>
      </c>
      <c r="Z15" s="76">
        <v>550000</v>
      </c>
      <c r="AA15" s="48">
        <f t="shared" si="0"/>
        <v>2420000</v>
      </c>
      <c r="AB15" s="23"/>
      <c r="AC15" s="24"/>
    </row>
    <row r="16" spans="1:29" s="3" customFormat="1" ht="18" customHeight="1">
      <c r="A16" s="58">
        <f t="shared" si="1"/>
        <v>5</v>
      </c>
      <c r="B16" s="19" t="s">
        <v>36</v>
      </c>
      <c r="C16" s="19" t="s">
        <v>60</v>
      </c>
      <c r="D16" s="19" t="s">
        <v>61</v>
      </c>
      <c r="E16" s="20">
        <v>9.64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2" t="s">
        <v>61</v>
      </c>
      <c r="T16" s="21">
        <v>9.64</v>
      </c>
      <c r="U16" s="28" t="s">
        <v>81</v>
      </c>
      <c r="V16" s="28" t="s">
        <v>81</v>
      </c>
      <c r="W16" s="22"/>
      <c r="X16" s="112">
        <v>11</v>
      </c>
      <c r="Y16" s="39">
        <v>170000</v>
      </c>
      <c r="Z16" s="76">
        <v>550000</v>
      </c>
      <c r="AA16" s="48">
        <f t="shared" si="0"/>
        <v>2420000</v>
      </c>
      <c r="AB16" s="23"/>
      <c r="AC16" s="24"/>
    </row>
    <row r="17" spans="1:29" s="3" customFormat="1" ht="18" customHeight="1">
      <c r="A17" s="58">
        <f t="shared" si="1"/>
        <v>6</v>
      </c>
      <c r="B17" s="19" t="s">
        <v>37</v>
      </c>
      <c r="C17" s="19" t="s">
        <v>62</v>
      </c>
      <c r="D17" s="19" t="s">
        <v>61</v>
      </c>
      <c r="E17" s="25">
        <v>9.64</v>
      </c>
      <c r="F17" s="26"/>
      <c r="G17" s="25"/>
      <c r="H17" s="26"/>
      <c r="I17" s="25"/>
      <c r="J17" s="26"/>
      <c r="K17" s="26"/>
      <c r="L17" s="26"/>
      <c r="M17" s="25"/>
      <c r="N17" s="26"/>
      <c r="O17" s="25"/>
      <c r="P17" s="26"/>
      <c r="Q17" s="24"/>
      <c r="R17" s="24"/>
      <c r="S17" s="28" t="s">
        <v>61</v>
      </c>
      <c r="T17" s="27">
        <v>9.64</v>
      </c>
      <c r="U17" s="28" t="s">
        <v>81</v>
      </c>
      <c r="V17" s="28" t="s">
        <v>81</v>
      </c>
      <c r="W17" s="28"/>
      <c r="X17" s="112">
        <v>11</v>
      </c>
      <c r="Y17" s="39">
        <v>170000</v>
      </c>
      <c r="Z17" s="76">
        <v>550000</v>
      </c>
      <c r="AA17" s="48">
        <f t="shared" si="0"/>
        <v>2420000</v>
      </c>
      <c r="AB17" s="24"/>
      <c r="AC17" s="24"/>
    </row>
    <row r="18" spans="1:29" s="3" customFormat="1" ht="18" customHeight="1">
      <c r="A18" s="58">
        <f t="shared" si="1"/>
        <v>7</v>
      </c>
      <c r="B18" s="19" t="s">
        <v>38</v>
      </c>
      <c r="C18" s="19" t="s">
        <v>63</v>
      </c>
      <c r="D18" s="19" t="s">
        <v>55</v>
      </c>
      <c r="E18" s="20">
        <v>9.36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2" t="s">
        <v>55</v>
      </c>
      <c r="T18" s="21">
        <v>9.36</v>
      </c>
      <c r="U18" s="28" t="s">
        <v>81</v>
      </c>
      <c r="V18" s="28" t="s">
        <v>81</v>
      </c>
      <c r="W18" s="22"/>
      <c r="X18" s="112">
        <v>11</v>
      </c>
      <c r="Y18" s="39">
        <v>170000</v>
      </c>
      <c r="Z18" s="76">
        <v>550000</v>
      </c>
      <c r="AA18" s="48">
        <f t="shared" si="0"/>
        <v>2420000</v>
      </c>
      <c r="AB18" s="23"/>
      <c r="AC18" s="24"/>
    </row>
    <row r="19" spans="1:29" s="3" customFormat="1" ht="18" customHeight="1">
      <c r="A19" s="58">
        <f t="shared" si="1"/>
        <v>8</v>
      </c>
      <c r="B19" s="19" t="s">
        <v>39</v>
      </c>
      <c r="C19" s="19" t="s">
        <v>64</v>
      </c>
      <c r="D19" s="19" t="s">
        <v>61</v>
      </c>
      <c r="E19" s="20">
        <v>9.36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2" t="s">
        <v>61</v>
      </c>
      <c r="T19" s="21">
        <v>9.36</v>
      </c>
      <c r="U19" s="28" t="s">
        <v>81</v>
      </c>
      <c r="V19" s="28" t="s">
        <v>81</v>
      </c>
      <c r="W19" s="22"/>
      <c r="X19" s="112">
        <v>11</v>
      </c>
      <c r="Y19" s="39">
        <v>170000</v>
      </c>
      <c r="Z19" s="76">
        <v>550000</v>
      </c>
      <c r="AA19" s="48">
        <f t="shared" si="0"/>
        <v>2420000</v>
      </c>
      <c r="AB19" s="23"/>
      <c r="AC19" s="24"/>
    </row>
    <row r="20" spans="1:29" s="3" customFormat="1" ht="18" customHeight="1">
      <c r="A20" s="58">
        <f t="shared" si="1"/>
        <v>9</v>
      </c>
      <c r="B20" s="19" t="s">
        <v>40</v>
      </c>
      <c r="C20" s="19" t="s">
        <v>65</v>
      </c>
      <c r="D20" s="19" t="s">
        <v>61</v>
      </c>
      <c r="E20" s="20">
        <v>9.36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2" t="s">
        <v>61</v>
      </c>
      <c r="T20" s="21">
        <v>9.36</v>
      </c>
      <c r="U20" s="28" t="s">
        <v>81</v>
      </c>
      <c r="V20" s="28" t="s">
        <v>81</v>
      </c>
      <c r="W20" s="22"/>
      <c r="X20" s="112">
        <v>11</v>
      </c>
      <c r="Y20" s="39">
        <v>170000</v>
      </c>
      <c r="Z20" s="76">
        <v>550000</v>
      </c>
      <c r="AA20" s="48">
        <f t="shared" si="0"/>
        <v>2420000</v>
      </c>
      <c r="AB20" s="23"/>
      <c r="AC20" s="24"/>
    </row>
    <row r="21" spans="1:29" s="3" customFormat="1" ht="18" customHeight="1">
      <c r="A21" s="58">
        <f t="shared" si="1"/>
        <v>10</v>
      </c>
      <c r="B21" s="19" t="s">
        <v>41</v>
      </c>
      <c r="C21" s="19" t="s">
        <v>66</v>
      </c>
      <c r="D21" s="19" t="s">
        <v>55</v>
      </c>
      <c r="E21" s="20">
        <v>9.27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2" t="s">
        <v>55</v>
      </c>
      <c r="T21" s="21">
        <v>9.27</v>
      </c>
      <c r="U21" s="28" t="s">
        <v>81</v>
      </c>
      <c r="V21" s="28" t="s">
        <v>81</v>
      </c>
      <c r="W21" s="22"/>
      <c r="X21" s="112">
        <v>11</v>
      </c>
      <c r="Y21" s="39">
        <v>170000</v>
      </c>
      <c r="Z21" s="76">
        <v>550000</v>
      </c>
      <c r="AA21" s="48">
        <f t="shared" si="0"/>
        <v>2420000</v>
      </c>
      <c r="AB21" s="23"/>
      <c r="AC21" s="24"/>
    </row>
    <row r="22" spans="1:29" s="3" customFormat="1" ht="18" customHeight="1">
      <c r="A22" s="58">
        <f t="shared" si="1"/>
        <v>11</v>
      </c>
      <c r="B22" s="19" t="s">
        <v>42</v>
      </c>
      <c r="C22" s="19" t="s">
        <v>67</v>
      </c>
      <c r="D22" s="19" t="s">
        <v>55</v>
      </c>
      <c r="E22" s="20">
        <v>9.27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2" t="s">
        <v>55</v>
      </c>
      <c r="T22" s="21">
        <v>9.27</v>
      </c>
      <c r="U22" s="28" t="s">
        <v>81</v>
      </c>
      <c r="V22" s="28" t="s">
        <v>81</v>
      </c>
      <c r="W22" s="22"/>
      <c r="X22" s="112">
        <v>11</v>
      </c>
      <c r="Y22" s="39">
        <v>170000</v>
      </c>
      <c r="Z22" s="76">
        <v>550000</v>
      </c>
      <c r="AA22" s="48">
        <f t="shared" si="0"/>
        <v>2420000</v>
      </c>
      <c r="AB22" s="23"/>
      <c r="AC22" s="24"/>
    </row>
    <row r="23" spans="1:29" s="3" customFormat="1" ht="18" customHeight="1">
      <c r="A23" s="58">
        <f t="shared" si="1"/>
        <v>12</v>
      </c>
      <c r="B23" s="19" t="s">
        <v>43</v>
      </c>
      <c r="C23" s="19" t="s">
        <v>68</v>
      </c>
      <c r="D23" s="19" t="s">
        <v>55</v>
      </c>
      <c r="E23" s="20">
        <v>9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2" t="s">
        <v>55</v>
      </c>
      <c r="T23" s="21">
        <v>9</v>
      </c>
      <c r="U23" s="28" t="s">
        <v>81</v>
      </c>
      <c r="V23" s="28" t="s">
        <v>81</v>
      </c>
      <c r="W23" s="22"/>
      <c r="X23" s="112">
        <v>11</v>
      </c>
      <c r="Y23" s="39">
        <v>170000</v>
      </c>
      <c r="Z23" s="76">
        <v>550000</v>
      </c>
      <c r="AA23" s="48">
        <f t="shared" si="0"/>
        <v>2420000</v>
      </c>
      <c r="AB23" s="23"/>
      <c r="AC23" s="24"/>
    </row>
    <row r="24" spans="1:29" s="3" customFormat="1" ht="18" customHeight="1">
      <c r="A24" s="58">
        <f t="shared" si="1"/>
        <v>13</v>
      </c>
      <c r="B24" s="19" t="s">
        <v>44</v>
      </c>
      <c r="C24" s="19" t="s">
        <v>69</v>
      </c>
      <c r="D24" s="19" t="s">
        <v>70</v>
      </c>
      <c r="E24" s="20">
        <v>9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2" t="s">
        <v>70</v>
      </c>
      <c r="T24" s="21">
        <v>9</v>
      </c>
      <c r="U24" s="28" t="s">
        <v>81</v>
      </c>
      <c r="V24" s="28" t="s">
        <v>81</v>
      </c>
      <c r="W24" s="22"/>
      <c r="X24" s="112">
        <v>11</v>
      </c>
      <c r="Y24" s="39">
        <v>170000</v>
      </c>
      <c r="Z24" s="76">
        <v>550000</v>
      </c>
      <c r="AA24" s="48">
        <f t="shared" si="0"/>
        <v>2420000</v>
      </c>
      <c r="AB24" s="23"/>
      <c r="AC24" s="24"/>
    </row>
    <row r="25" spans="1:29" s="3" customFormat="1" ht="18" customHeight="1">
      <c r="A25" s="58">
        <f t="shared" si="1"/>
        <v>14</v>
      </c>
      <c r="B25" s="19" t="s">
        <v>45</v>
      </c>
      <c r="C25" s="19" t="s">
        <v>71</v>
      </c>
      <c r="D25" s="19" t="s">
        <v>55</v>
      </c>
      <c r="E25" s="25">
        <v>9</v>
      </c>
      <c r="F25" s="26"/>
      <c r="G25" s="25"/>
      <c r="H25" s="26"/>
      <c r="I25" s="25"/>
      <c r="J25" s="26"/>
      <c r="K25" s="26"/>
      <c r="L25" s="26"/>
      <c r="M25" s="25"/>
      <c r="N25" s="26"/>
      <c r="O25" s="25"/>
      <c r="P25" s="26"/>
      <c r="Q25" s="24"/>
      <c r="R25" s="24"/>
      <c r="S25" s="28" t="s">
        <v>55</v>
      </c>
      <c r="T25" s="27">
        <v>9</v>
      </c>
      <c r="U25" s="28" t="s">
        <v>81</v>
      </c>
      <c r="V25" s="28" t="s">
        <v>81</v>
      </c>
      <c r="W25" s="28"/>
      <c r="X25" s="112">
        <v>11</v>
      </c>
      <c r="Y25" s="39">
        <v>170000</v>
      </c>
      <c r="Z25" s="76">
        <v>550000</v>
      </c>
      <c r="AA25" s="48">
        <f t="shared" si="0"/>
        <v>2420000</v>
      </c>
      <c r="AB25" s="24"/>
      <c r="AC25" s="24"/>
    </row>
    <row r="26" spans="1:29" s="3" customFormat="1" ht="18" customHeight="1">
      <c r="A26" s="58">
        <f t="shared" si="1"/>
        <v>15</v>
      </c>
      <c r="B26" s="19" t="s">
        <v>46</v>
      </c>
      <c r="C26" s="19" t="s">
        <v>72</v>
      </c>
      <c r="D26" s="19" t="s">
        <v>55</v>
      </c>
      <c r="E26" s="20">
        <v>9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2" t="s">
        <v>55</v>
      </c>
      <c r="T26" s="21">
        <v>9</v>
      </c>
      <c r="U26" s="28" t="s">
        <v>81</v>
      </c>
      <c r="V26" s="28" t="s">
        <v>81</v>
      </c>
      <c r="W26" s="22"/>
      <c r="X26" s="112">
        <v>11</v>
      </c>
      <c r="Y26" s="39">
        <v>170000</v>
      </c>
      <c r="Z26" s="76">
        <v>550000</v>
      </c>
      <c r="AA26" s="48">
        <f t="shared" si="0"/>
        <v>2420000</v>
      </c>
      <c r="AB26" s="23"/>
      <c r="AC26" s="24"/>
    </row>
    <row r="27" spans="1:29" s="3" customFormat="1" ht="18" customHeight="1">
      <c r="A27" s="58">
        <f t="shared" si="1"/>
        <v>16</v>
      </c>
      <c r="B27" s="19" t="s">
        <v>47</v>
      </c>
      <c r="C27" s="19" t="s">
        <v>73</v>
      </c>
      <c r="D27" s="19" t="s">
        <v>70</v>
      </c>
      <c r="E27" s="20">
        <v>9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2" t="s">
        <v>70</v>
      </c>
      <c r="T27" s="21">
        <v>9</v>
      </c>
      <c r="U27" s="28" t="s">
        <v>81</v>
      </c>
      <c r="V27" s="28" t="s">
        <v>81</v>
      </c>
      <c r="W27" s="22"/>
      <c r="X27" s="112">
        <v>11</v>
      </c>
      <c r="Y27" s="39">
        <v>170000</v>
      </c>
      <c r="Z27" s="76">
        <v>550000</v>
      </c>
      <c r="AA27" s="48">
        <f t="shared" si="0"/>
        <v>2420000</v>
      </c>
      <c r="AB27" s="23"/>
      <c r="AC27" s="24"/>
    </row>
    <row r="28" spans="1:29" s="3" customFormat="1" ht="18" customHeight="1">
      <c r="A28" s="58">
        <f t="shared" si="1"/>
        <v>17</v>
      </c>
      <c r="B28" s="19" t="s">
        <v>48</v>
      </c>
      <c r="C28" s="19" t="s">
        <v>74</v>
      </c>
      <c r="D28" s="19" t="s">
        <v>75</v>
      </c>
      <c r="E28" s="20">
        <v>9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2" t="s">
        <v>75</v>
      </c>
      <c r="T28" s="21">
        <v>9</v>
      </c>
      <c r="U28" s="28" t="s">
        <v>81</v>
      </c>
      <c r="V28" s="28" t="s">
        <v>81</v>
      </c>
      <c r="W28" s="22"/>
      <c r="X28" s="112">
        <v>11</v>
      </c>
      <c r="Y28" s="39">
        <v>170000</v>
      </c>
      <c r="Z28" s="76">
        <v>550000</v>
      </c>
      <c r="AA28" s="48">
        <f t="shared" si="0"/>
        <v>2420000</v>
      </c>
      <c r="AB28" s="23"/>
      <c r="AC28" s="24"/>
    </row>
    <row r="29" spans="1:29" s="3" customFormat="1" ht="18" customHeight="1">
      <c r="A29" s="58">
        <f t="shared" si="1"/>
        <v>18</v>
      </c>
      <c r="B29" s="19" t="s">
        <v>49</v>
      </c>
      <c r="C29" s="19" t="s">
        <v>76</v>
      </c>
      <c r="D29" s="19" t="s">
        <v>55</v>
      </c>
      <c r="E29" s="25">
        <v>9</v>
      </c>
      <c r="F29" s="26"/>
      <c r="G29" s="25"/>
      <c r="H29" s="26"/>
      <c r="I29" s="25"/>
      <c r="J29" s="26"/>
      <c r="K29" s="26"/>
      <c r="L29" s="26"/>
      <c r="M29" s="25"/>
      <c r="N29" s="26"/>
      <c r="O29" s="25"/>
      <c r="P29" s="26"/>
      <c r="Q29" s="24"/>
      <c r="R29" s="24"/>
      <c r="S29" s="28" t="s">
        <v>55</v>
      </c>
      <c r="T29" s="27">
        <v>9</v>
      </c>
      <c r="U29" s="28" t="s">
        <v>81</v>
      </c>
      <c r="V29" s="28" t="s">
        <v>81</v>
      </c>
      <c r="W29" s="28"/>
      <c r="X29" s="112">
        <v>11</v>
      </c>
      <c r="Y29" s="39">
        <v>170000</v>
      </c>
      <c r="Z29" s="76">
        <v>550000</v>
      </c>
      <c r="AA29" s="48">
        <f t="shared" si="0"/>
        <v>2420000</v>
      </c>
      <c r="AB29" s="24"/>
      <c r="AC29" s="24"/>
    </row>
    <row r="30" spans="1:29" s="3" customFormat="1" ht="18" customHeight="1">
      <c r="A30" s="58">
        <f t="shared" si="1"/>
        <v>19</v>
      </c>
      <c r="B30" s="19" t="s">
        <v>50</v>
      </c>
      <c r="C30" s="19" t="s">
        <v>77</v>
      </c>
      <c r="D30" s="19" t="s">
        <v>55</v>
      </c>
      <c r="E30" s="20">
        <v>9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2" t="s">
        <v>55</v>
      </c>
      <c r="T30" s="21">
        <v>9</v>
      </c>
      <c r="U30" s="28" t="s">
        <v>81</v>
      </c>
      <c r="V30" s="28" t="s">
        <v>81</v>
      </c>
      <c r="W30" s="22"/>
      <c r="X30" s="112">
        <v>11</v>
      </c>
      <c r="Y30" s="39">
        <v>170000</v>
      </c>
      <c r="Z30" s="76">
        <v>550000</v>
      </c>
      <c r="AA30" s="48">
        <f t="shared" si="0"/>
        <v>2420000</v>
      </c>
      <c r="AB30" s="23"/>
      <c r="AC30" s="24"/>
    </row>
    <row r="31" spans="1:29" s="3" customFormat="1" ht="18" customHeight="1">
      <c r="A31" s="58">
        <f t="shared" si="1"/>
        <v>20</v>
      </c>
      <c r="B31" s="19" t="s">
        <v>51</v>
      </c>
      <c r="C31" s="19" t="s">
        <v>78</v>
      </c>
      <c r="D31" s="19" t="s">
        <v>55</v>
      </c>
      <c r="E31" s="20">
        <v>9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2" t="s">
        <v>55</v>
      </c>
      <c r="T31" s="21">
        <v>9</v>
      </c>
      <c r="U31" s="28" t="s">
        <v>81</v>
      </c>
      <c r="V31" s="28" t="s">
        <v>81</v>
      </c>
      <c r="W31" s="22"/>
      <c r="X31" s="112">
        <v>11</v>
      </c>
      <c r="Y31" s="39">
        <v>170000</v>
      </c>
      <c r="Z31" s="76">
        <v>550000</v>
      </c>
      <c r="AA31" s="48">
        <f t="shared" si="0"/>
        <v>2420000</v>
      </c>
      <c r="AB31" s="23"/>
      <c r="AC31" s="24"/>
    </row>
    <row r="32" spans="1:29" s="3" customFormat="1" ht="18" customHeight="1">
      <c r="A32" s="58">
        <f t="shared" si="1"/>
        <v>21</v>
      </c>
      <c r="B32" s="19" t="s">
        <v>52</v>
      </c>
      <c r="C32" s="19" t="s">
        <v>79</v>
      </c>
      <c r="D32" s="19" t="s">
        <v>75</v>
      </c>
      <c r="E32" s="20">
        <v>9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2" t="s">
        <v>75</v>
      </c>
      <c r="T32" s="21">
        <v>9</v>
      </c>
      <c r="U32" s="28" t="s">
        <v>81</v>
      </c>
      <c r="V32" s="28" t="s">
        <v>81</v>
      </c>
      <c r="W32" s="22"/>
      <c r="X32" s="112">
        <v>11</v>
      </c>
      <c r="Y32" s="39">
        <v>170000</v>
      </c>
      <c r="Z32" s="76">
        <v>550000</v>
      </c>
      <c r="AA32" s="48">
        <f t="shared" si="0"/>
        <v>2420000</v>
      </c>
      <c r="AB32" s="23"/>
      <c r="AC32" s="24"/>
    </row>
    <row r="33" spans="1:29" s="3" customFormat="1" ht="18" customHeight="1">
      <c r="A33" s="58">
        <f t="shared" si="1"/>
        <v>22</v>
      </c>
      <c r="B33" s="19" t="s">
        <v>53</v>
      </c>
      <c r="C33" s="19" t="s">
        <v>80</v>
      </c>
      <c r="D33" s="19" t="s">
        <v>61</v>
      </c>
      <c r="E33" s="25">
        <v>9</v>
      </c>
      <c r="F33" s="26"/>
      <c r="G33" s="25"/>
      <c r="H33" s="26"/>
      <c r="I33" s="25"/>
      <c r="J33" s="26"/>
      <c r="K33" s="26"/>
      <c r="L33" s="26"/>
      <c r="M33" s="25"/>
      <c r="N33" s="26"/>
      <c r="O33" s="25"/>
      <c r="P33" s="26"/>
      <c r="Q33" s="24"/>
      <c r="R33" s="24"/>
      <c r="S33" s="28" t="s">
        <v>61</v>
      </c>
      <c r="T33" s="27">
        <v>9</v>
      </c>
      <c r="U33" s="28" t="s">
        <v>81</v>
      </c>
      <c r="V33" s="28" t="s">
        <v>81</v>
      </c>
      <c r="W33" s="28"/>
      <c r="X33" s="112">
        <v>11</v>
      </c>
      <c r="Y33" s="39">
        <v>170000</v>
      </c>
      <c r="Z33" s="76">
        <v>550000</v>
      </c>
      <c r="AA33" s="48">
        <f t="shared" si="0"/>
        <v>2420000</v>
      </c>
      <c r="AB33" s="24"/>
      <c r="AC33" s="24"/>
    </row>
    <row r="34" spans="1:29" s="3" customFormat="1" ht="18" customHeight="1">
      <c r="A34" s="58">
        <f t="shared" si="1"/>
        <v>23</v>
      </c>
      <c r="B34" s="19" t="s">
        <v>84</v>
      </c>
      <c r="C34" s="19" t="s">
        <v>91</v>
      </c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2" t="s">
        <v>61</v>
      </c>
      <c r="T34" s="21">
        <v>8.82</v>
      </c>
      <c r="U34" s="22" t="s">
        <v>131</v>
      </c>
      <c r="V34" s="22" t="s">
        <v>98</v>
      </c>
      <c r="W34" s="22"/>
      <c r="X34" s="112">
        <v>11</v>
      </c>
      <c r="Y34" s="39">
        <v>170000</v>
      </c>
      <c r="Z34" s="76">
        <v>300000</v>
      </c>
      <c r="AA34" s="48">
        <f t="shared" si="0"/>
        <v>2170000</v>
      </c>
      <c r="AB34" s="23"/>
      <c r="AC34" s="24"/>
    </row>
    <row r="35" spans="1:29" s="3" customFormat="1" ht="18" customHeight="1">
      <c r="A35" s="58">
        <f t="shared" si="1"/>
        <v>24</v>
      </c>
      <c r="B35" s="19" t="s">
        <v>85</v>
      </c>
      <c r="C35" s="19" t="s">
        <v>92</v>
      </c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2" t="s">
        <v>55</v>
      </c>
      <c r="T35" s="21">
        <v>8.73</v>
      </c>
      <c r="U35" s="22" t="s">
        <v>131</v>
      </c>
      <c r="V35" s="22" t="s">
        <v>98</v>
      </c>
      <c r="W35" s="22"/>
      <c r="X35" s="112">
        <v>11</v>
      </c>
      <c r="Y35" s="39">
        <v>170000</v>
      </c>
      <c r="Z35" s="76">
        <v>300000</v>
      </c>
      <c r="AA35" s="48">
        <f t="shared" si="0"/>
        <v>2170000</v>
      </c>
      <c r="AB35" s="23"/>
      <c r="AC35" s="24"/>
    </row>
    <row r="36" spans="1:29" s="3" customFormat="1" ht="18" customHeight="1">
      <c r="A36" s="58">
        <f t="shared" si="1"/>
        <v>25</v>
      </c>
      <c r="B36" s="19" t="s">
        <v>86</v>
      </c>
      <c r="C36" s="19" t="s">
        <v>93</v>
      </c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2" t="s">
        <v>57</v>
      </c>
      <c r="T36" s="21">
        <v>8.73</v>
      </c>
      <c r="U36" s="22" t="s">
        <v>131</v>
      </c>
      <c r="V36" s="22" t="s">
        <v>98</v>
      </c>
      <c r="W36" s="22"/>
      <c r="X36" s="112">
        <v>11</v>
      </c>
      <c r="Y36" s="39">
        <v>170000</v>
      </c>
      <c r="Z36" s="76">
        <v>300000</v>
      </c>
      <c r="AA36" s="48">
        <f t="shared" si="0"/>
        <v>2170000</v>
      </c>
      <c r="AB36" s="23"/>
      <c r="AC36" s="24"/>
    </row>
    <row r="37" spans="1:29" s="3" customFormat="1" ht="18" customHeight="1">
      <c r="A37" s="58">
        <f t="shared" si="1"/>
        <v>26</v>
      </c>
      <c r="B37" s="19" t="s">
        <v>87</v>
      </c>
      <c r="C37" s="19" t="s">
        <v>94</v>
      </c>
      <c r="D37" s="19"/>
      <c r="E37" s="25"/>
      <c r="F37" s="26"/>
      <c r="G37" s="25"/>
      <c r="H37" s="26"/>
      <c r="I37" s="25"/>
      <c r="J37" s="26"/>
      <c r="K37" s="26"/>
      <c r="L37" s="26"/>
      <c r="M37" s="25"/>
      <c r="N37" s="26"/>
      <c r="O37" s="25"/>
      <c r="P37" s="26"/>
      <c r="Q37" s="24"/>
      <c r="R37" s="24"/>
      <c r="S37" s="28" t="s">
        <v>55</v>
      </c>
      <c r="T37" s="27">
        <v>8.73</v>
      </c>
      <c r="U37" s="22" t="s">
        <v>131</v>
      </c>
      <c r="V37" s="22" t="s">
        <v>98</v>
      </c>
      <c r="W37" s="28"/>
      <c r="X37" s="112">
        <v>11</v>
      </c>
      <c r="Y37" s="39">
        <v>170000</v>
      </c>
      <c r="Z37" s="76">
        <v>300000</v>
      </c>
      <c r="AA37" s="48">
        <f t="shared" si="0"/>
        <v>2170000</v>
      </c>
      <c r="AB37" s="24"/>
      <c r="AC37" s="24"/>
    </row>
    <row r="38" spans="1:29" s="3" customFormat="1" ht="18" customHeight="1">
      <c r="A38" s="58">
        <f t="shared" si="1"/>
        <v>27</v>
      </c>
      <c r="B38" s="19" t="s">
        <v>88</v>
      </c>
      <c r="C38" s="19" t="s">
        <v>95</v>
      </c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2" t="s">
        <v>55</v>
      </c>
      <c r="T38" s="21">
        <v>8.73</v>
      </c>
      <c r="U38" s="22" t="s">
        <v>131</v>
      </c>
      <c r="V38" s="22" t="s">
        <v>98</v>
      </c>
      <c r="W38" s="22"/>
      <c r="X38" s="112">
        <v>11</v>
      </c>
      <c r="Y38" s="39">
        <v>170000</v>
      </c>
      <c r="Z38" s="76">
        <v>300000</v>
      </c>
      <c r="AA38" s="48">
        <f t="shared" si="0"/>
        <v>2170000</v>
      </c>
      <c r="AB38" s="23"/>
      <c r="AC38" s="24"/>
    </row>
    <row r="39" spans="1:29" s="3" customFormat="1" ht="18" customHeight="1">
      <c r="A39" s="58">
        <f t="shared" si="1"/>
        <v>28</v>
      </c>
      <c r="B39" s="19" t="s">
        <v>89</v>
      </c>
      <c r="C39" s="19" t="s">
        <v>96</v>
      </c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2" t="s">
        <v>55</v>
      </c>
      <c r="T39" s="21">
        <v>8.73</v>
      </c>
      <c r="U39" s="22" t="s">
        <v>131</v>
      </c>
      <c r="V39" s="22" t="s">
        <v>98</v>
      </c>
      <c r="W39" s="22"/>
      <c r="X39" s="112">
        <v>11</v>
      </c>
      <c r="Y39" s="39">
        <v>170000</v>
      </c>
      <c r="Z39" s="76">
        <v>300000</v>
      </c>
      <c r="AA39" s="48">
        <f t="shared" si="0"/>
        <v>2170000</v>
      </c>
      <c r="AB39" s="23"/>
      <c r="AC39" s="24"/>
    </row>
    <row r="40" spans="1:29" s="3" customFormat="1" ht="18" customHeight="1">
      <c r="A40" s="58">
        <f t="shared" si="1"/>
        <v>29</v>
      </c>
      <c r="B40" s="19" t="s">
        <v>90</v>
      </c>
      <c r="C40" s="19" t="s">
        <v>97</v>
      </c>
      <c r="D40" s="19"/>
      <c r="E40" s="25"/>
      <c r="F40" s="26"/>
      <c r="G40" s="25"/>
      <c r="H40" s="26"/>
      <c r="I40" s="25"/>
      <c r="J40" s="26"/>
      <c r="K40" s="26"/>
      <c r="L40" s="26"/>
      <c r="M40" s="25"/>
      <c r="N40" s="26"/>
      <c r="O40" s="25"/>
      <c r="P40" s="26"/>
      <c r="Q40" s="24"/>
      <c r="R40" s="24"/>
      <c r="S40" s="28" t="s">
        <v>61</v>
      </c>
      <c r="T40" s="27">
        <v>8.73</v>
      </c>
      <c r="U40" s="22" t="s">
        <v>131</v>
      </c>
      <c r="V40" s="22" t="s">
        <v>98</v>
      </c>
      <c r="W40" s="28"/>
      <c r="X40" s="112">
        <v>11</v>
      </c>
      <c r="Y40" s="39">
        <v>170000</v>
      </c>
      <c r="Z40" s="76">
        <v>300000</v>
      </c>
      <c r="AA40" s="48">
        <f t="shared" si="0"/>
        <v>2170000</v>
      </c>
      <c r="AB40" s="24"/>
      <c r="AC40" s="24"/>
    </row>
    <row r="41" spans="1:29" s="3" customFormat="1" ht="18" customHeight="1">
      <c r="A41" s="58"/>
      <c r="B41" s="19"/>
      <c r="C41" s="31" t="s">
        <v>196</v>
      </c>
      <c r="D41" s="19"/>
      <c r="E41" s="25"/>
      <c r="F41" s="26"/>
      <c r="G41" s="25"/>
      <c r="H41" s="26"/>
      <c r="I41" s="25"/>
      <c r="J41" s="26"/>
      <c r="K41" s="26"/>
      <c r="L41" s="26"/>
      <c r="M41" s="25"/>
      <c r="N41" s="26"/>
      <c r="O41" s="25"/>
      <c r="P41" s="26"/>
      <c r="Q41" s="24"/>
      <c r="R41" s="24"/>
      <c r="S41" s="28"/>
      <c r="T41" s="27"/>
      <c r="U41" s="22"/>
      <c r="V41" s="22"/>
      <c r="W41" s="28"/>
      <c r="X41" s="112"/>
      <c r="Y41" s="39"/>
      <c r="Z41" s="29"/>
      <c r="AA41" s="47">
        <f>SUM(AA12:AA40)</f>
        <v>68430000</v>
      </c>
      <c r="AB41" s="24"/>
      <c r="AC41" s="24"/>
    </row>
    <row r="42" spans="1:29" s="3" customFormat="1" ht="18" customHeight="1">
      <c r="A42" s="58">
        <f>A40+1</f>
        <v>30</v>
      </c>
      <c r="B42" s="49" t="s">
        <v>99</v>
      </c>
      <c r="C42" s="19" t="s">
        <v>100</v>
      </c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8" t="s">
        <v>200</v>
      </c>
      <c r="T42" s="46">
        <v>9.11</v>
      </c>
      <c r="U42" s="28" t="s">
        <v>81</v>
      </c>
      <c r="V42" s="28" t="s">
        <v>81</v>
      </c>
      <c r="W42" s="28"/>
      <c r="X42" s="112">
        <v>18</v>
      </c>
      <c r="Y42" s="39">
        <v>170000</v>
      </c>
      <c r="Z42" s="76">
        <v>550000</v>
      </c>
      <c r="AA42" s="48">
        <f aca="true" t="shared" si="2" ref="AA42:AA82">X42*Y42+Z42</f>
        <v>3610000</v>
      </c>
      <c r="AB42" s="23"/>
      <c r="AC42" s="24"/>
    </row>
    <row r="43" spans="1:29" s="3" customFormat="1" ht="18" customHeight="1">
      <c r="A43" s="58">
        <f>A42+1</f>
        <v>31</v>
      </c>
      <c r="B43" s="49" t="s">
        <v>108</v>
      </c>
      <c r="C43" s="19" t="s">
        <v>104</v>
      </c>
      <c r="D43" s="19" t="s">
        <v>102</v>
      </c>
      <c r="E43" s="20">
        <v>8.56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8" t="s">
        <v>201</v>
      </c>
      <c r="T43" s="46">
        <v>8.56</v>
      </c>
      <c r="U43" s="22" t="s">
        <v>131</v>
      </c>
      <c r="V43" s="22" t="s">
        <v>98</v>
      </c>
      <c r="W43" s="22"/>
      <c r="X43" s="112">
        <v>18</v>
      </c>
      <c r="Y43" s="39">
        <v>170000</v>
      </c>
      <c r="Z43" s="76">
        <v>300000</v>
      </c>
      <c r="AA43" s="48">
        <f t="shared" si="2"/>
        <v>3360000</v>
      </c>
      <c r="AB43" s="23"/>
      <c r="AC43" s="24"/>
    </row>
    <row r="44" spans="1:29" s="3" customFormat="1" ht="18" customHeight="1">
      <c r="A44" s="58">
        <f aca="true" t="shared" si="3" ref="A44:A63">A43+1</f>
        <v>32</v>
      </c>
      <c r="B44" s="49" t="s">
        <v>109</v>
      </c>
      <c r="C44" s="19" t="s">
        <v>105</v>
      </c>
      <c r="D44" s="19" t="s">
        <v>102</v>
      </c>
      <c r="E44" s="20">
        <v>8.67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8" t="s">
        <v>201</v>
      </c>
      <c r="T44" s="46">
        <v>8.67</v>
      </c>
      <c r="U44" s="22" t="s">
        <v>131</v>
      </c>
      <c r="V44" s="22" t="s">
        <v>98</v>
      </c>
      <c r="W44" s="22"/>
      <c r="X44" s="112">
        <v>18</v>
      </c>
      <c r="Y44" s="39">
        <v>170000</v>
      </c>
      <c r="Z44" s="76">
        <v>300000</v>
      </c>
      <c r="AA44" s="48">
        <f t="shared" si="2"/>
        <v>3360000</v>
      </c>
      <c r="AB44" s="23"/>
      <c r="AC44" s="24"/>
    </row>
    <row r="45" spans="1:29" s="3" customFormat="1" ht="18" customHeight="1">
      <c r="A45" s="58">
        <f t="shared" si="3"/>
        <v>33</v>
      </c>
      <c r="B45" s="49" t="s">
        <v>110</v>
      </c>
      <c r="C45" s="19" t="s">
        <v>106</v>
      </c>
      <c r="D45" s="19" t="s">
        <v>101</v>
      </c>
      <c r="E45" s="20">
        <v>8.56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8" t="s">
        <v>200</v>
      </c>
      <c r="T45" s="46">
        <v>8.56</v>
      </c>
      <c r="U45" s="22" t="s">
        <v>131</v>
      </c>
      <c r="V45" s="22" t="s">
        <v>98</v>
      </c>
      <c r="W45" s="22"/>
      <c r="X45" s="112">
        <v>18</v>
      </c>
      <c r="Y45" s="39">
        <v>170000</v>
      </c>
      <c r="Z45" s="76">
        <v>300000</v>
      </c>
      <c r="AA45" s="48">
        <f t="shared" si="2"/>
        <v>3360000</v>
      </c>
      <c r="AB45" s="23"/>
      <c r="AC45" s="24"/>
    </row>
    <row r="46" spans="1:29" s="3" customFormat="1" ht="18" customHeight="1">
      <c r="A46" s="58">
        <f t="shared" si="3"/>
        <v>34</v>
      </c>
      <c r="B46" s="49" t="s">
        <v>111</v>
      </c>
      <c r="C46" s="19" t="s">
        <v>107</v>
      </c>
      <c r="D46" s="19" t="s">
        <v>103</v>
      </c>
      <c r="E46" s="20">
        <v>8.44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8" t="s">
        <v>202</v>
      </c>
      <c r="T46" s="46">
        <v>8.44</v>
      </c>
      <c r="U46" s="22" t="s">
        <v>131</v>
      </c>
      <c r="V46" s="22" t="s">
        <v>98</v>
      </c>
      <c r="W46" s="22"/>
      <c r="X46" s="112">
        <v>18</v>
      </c>
      <c r="Y46" s="39">
        <v>170000</v>
      </c>
      <c r="Z46" s="76">
        <v>300000</v>
      </c>
      <c r="AA46" s="48">
        <f t="shared" si="2"/>
        <v>3360000</v>
      </c>
      <c r="AB46" s="23"/>
      <c r="AC46" s="24"/>
    </row>
    <row r="47" spans="1:29" s="3" customFormat="1" ht="18" customHeight="1">
      <c r="A47" s="58">
        <f t="shared" si="3"/>
        <v>35</v>
      </c>
      <c r="B47" s="49" t="s">
        <v>112</v>
      </c>
      <c r="C47" s="19" t="s">
        <v>113</v>
      </c>
      <c r="D47" s="1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8" t="s">
        <v>201</v>
      </c>
      <c r="T47" s="46">
        <v>8.11</v>
      </c>
      <c r="U47" s="22" t="s">
        <v>131</v>
      </c>
      <c r="V47" s="22" t="s">
        <v>98</v>
      </c>
      <c r="W47" s="22"/>
      <c r="X47" s="112">
        <v>18</v>
      </c>
      <c r="Y47" s="39">
        <v>170000</v>
      </c>
      <c r="Z47" s="76">
        <v>300000</v>
      </c>
      <c r="AA47" s="48">
        <f t="shared" si="2"/>
        <v>3360000</v>
      </c>
      <c r="AB47" s="23"/>
      <c r="AC47" s="24"/>
    </row>
    <row r="48" spans="1:29" s="3" customFormat="1" ht="18" customHeight="1">
      <c r="A48" s="58">
        <f t="shared" si="3"/>
        <v>36</v>
      </c>
      <c r="B48" s="49" t="s">
        <v>114</v>
      </c>
      <c r="C48" s="49" t="s">
        <v>132</v>
      </c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8" t="s">
        <v>203</v>
      </c>
      <c r="T48" s="46">
        <v>7.89</v>
      </c>
      <c r="U48" s="22" t="s">
        <v>131</v>
      </c>
      <c r="V48" s="22" t="s">
        <v>130</v>
      </c>
      <c r="W48" s="22"/>
      <c r="X48" s="112">
        <v>18</v>
      </c>
      <c r="Y48" s="39">
        <v>170000</v>
      </c>
      <c r="Z48" s="78">
        <v>0</v>
      </c>
      <c r="AA48" s="48">
        <f t="shared" si="2"/>
        <v>3060000</v>
      </c>
      <c r="AB48" s="23"/>
      <c r="AC48" s="24"/>
    </row>
    <row r="49" spans="1:29" s="3" customFormat="1" ht="18" customHeight="1">
      <c r="A49" s="58">
        <f t="shared" si="3"/>
        <v>37</v>
      </c>
      <c r="B49" s="49" t="s">
        <v>115</v>
      </c>
      <c r="C49" s="49" t="s">
        <v>133</v>
      </c>
      <c r="D49" s="19"/>
      <c r="E49" s="25"/>
      <c r="F49" s="26"/>
      <c r="G49" s="25"/>
      <c r="H49" s="26"/>
      <c r="I49" s="25"/>
      <c r="J49" s="26"/>
      <c r="K49" s="26"/>
      <c r="L49" s="26"/>
      <c r="M49" s="25"/>
      <c r="N49" s="26"/>
      <c r="O49" s="25"/>
      <c r="P49" s="26"/>
      <c r="Q49" s="24"/>
      <c r="R49" s="24"/>
      <c r="S49" s="28" t="s">
        <v>203</v>
      </c>
      <c r="T49" s="46">
        <v>7.89</v>
      </c>
      <c r="U49" s="22" t="s">
        <v>131</v>
      </c>
      <c r="V49" s="22" t="s">
        <v>130</v>
      </c>
      <c r="W49" s="28"/>
      <c r="X49" s="112">
        <v>18</v>
      </c>
      <c r="Y49" s="39">
        <v>170000</v>
      </c>
      <c r="Z49" s="78">
        <v>0</v>
      </c>
      <c r="AA49" s="48">
        <f t="shared" si="2"/>
        <v>3060000</v>
      </c>
      <c r="AB49" s="24"/>
      <c r="AC49" s="24"/>
    </row>
    <row r="50" spans="1:29" s="3" customFormat="1" ht="18" customHeight="1">
      <c r="A50" s="58">
        <f t="shared" si="3"/>
        <v>38</v>
      </c>
      <c r="B50" s="49" t="s">
        <v>116</v>
      </c>
      <c r="C50" s="49" t="s">
        <v>134</v>
      </c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8" t="s">
        <v>202</v>
      </c>
      <c r="T50" s="46">
        <v>7.89</v>
      </c>
      <c r="U50" s="22" t="s">
        <v>131</v>
      </c>
      <c r="V50" s="22" t="s">
        <v>130</v>
      </c>
      <c r="W50" s="22"/>
      <c r="X50" s="112">
        <v>18</v>
      </c>
      <c r="Y50" s="39">
        <v>170000</v>
      </c>
      <c r="Z50" s="78">
        <v>0</v>
      </c>
      <c r="AA50" s="48">
        <f t="shared" si="2"/>
        <v>3060000</v>
      </c>
      <c r="AB50" s="23"/>
      <c r="AC50" s="24"/>
    </row>
    <row r="51" spans="1:29" s="3" customFormat="1" ht="18" customHeight="1">
      <c r="A51" s="58">
        <f t="shared" si="3"/>
        <v>39</v>
      </c>
      <c r="B51" s="49" t="s">
        <v>117</v>
      </c>
      <c r="C51" s="49" t="s">
        <v>135</v>
      </c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8" t="s">
        <v>203</v>
      </c>
      <c r="T51" s="46">
        <v>7.78</v>
      </c>
      <c r="U51" s="22" t="s">
        <v>131</v>
      </c>
      <c r="V51" s="22" t="s">
        <v>130</v>
      </c>
      <c r="W51" s="22"/>
      <c r="X51" s="112">
        <v>18</v>
      </c>
      <c r="Y51" s="39">
        <v>170000</v>
      </c>
      <c r="Z51" s="78">
        <v>0</v>
      </c>
      <c r="AA51" s="48">
        <f t="shared" si="2"/>
        <v>3060000</v>
      </c>
      <c r="AB51" s="23"/>
      <c r="AC51" s="24"/>
    </row>
    <row r="52" spans="1:29" s="3" customFormat="1" ht="18" customHeight="1">
      <c r="A52" s="58">
        <f t="shared" si="3"/>
        <v>40</v>
      </c>
      <c r="B52" s="49" t="s">
        <v>118</v>
      </c>
      <c r="C52" s="49" t="s">
        <v>136</v>
      </c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8" t="s">
        <v>204</v>
      </c>
      <c r="T52" s="46">
        <v>7.67</v>
      </c>
      <c r="U52" s="22" t="s">
        <v>131</v>
      </c>
      <c r="V52" s="22" t="s">
        <v>130</v>
      </c>
      <c r="W52" s="22"/>
      <c r="X52" s="112">
        <v>18</v>
      </c>
      <c r="Y52" s="39">
        <v>170000</v>
      </c>
      <c r="Z52" s="78">
        <v>0</v>
      </c>
      <c r="AA52" s="48">
        <f t="shared" si="2"/>
        <v>3060000</v>
      </c>
      <c r="AB52" s="23"/>
      <c r="AC52" s="24"/>
    </row>
    <row r="53" spans="1:29" s="3" customFormat="1" ht="18" customHeight="1">
      <c r="A53" s="58">
        <f t="shared" si="3"/>
        <v>41</v>
      </c>
      <c r="B53" s="49" t="s">
        <v>119</v>
      </c>
      <c r="C53" s="49" t="s">
        <v>137</v>
      </c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8" t="s">
        <v>203</v>
      </c>
      <c r="T53" s="46">
        <v>7.67</v>
      </c>
      <c r="U53" s="22" t="s">
        <v>131</v>
      </c>
      <c r="V53" s="22" t="s">
        <v>130</v>
      </c>
      <c r="W53" s="22"/>
      <c r="X53" s="112">
        <v>18</v>
      </c>
      <c r="Y53" s="39">
        <v>170000</v>
      </c>
      <c r="Z53" s="78">
        <v>0</v>
      </c>
      <c r="AA53" s="48">
        <f t="shared" si="2"/>
        <v>3060000</v>
      </c>
      <c r="AB53" s="23"/>
      <c r="AC53" s="24"/>
    </row>
    <row r="54" spans="1:29" s="3" customFormat="1" ht="18" customHeight="1">
      <c r="A54" s="58">
        <f t="shared" si="3"/>
        <v>42</v>
      </c>
      <c r="B54" s="49" t="s">
        <v>120</v>
      </c>
      <c r="C54" s="49" t="s">
        <v>138</v>
      </c>
      <c r="D54" s="19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8" t="s">
        <v>203</v>
      </c>
      <c r="T54" s="46">
        <v>7.67</v>
      </c>
      <c r="U54" s="22" t="s">
        <v>131</v>
      </c>
      <c r="V54" s="22" t="s">
        <v>130</v>
      </c>
      <c r="W54" s="22"/>
      <c r="X54" s="112">
        <v>18</v>
      </c>
      <c r="Y54" s="39">
        <v>170000</v>
      </c>
      <c r="Z54" s="78">
        <v>0</v>
      </c>
      <c r="AA54" s="48">
        <f t="shared" si="2"/>
        <v>3060000</v>
      </c>
      <c r="AB54" s="23"/>
      <c r="AC54" s="24"/>
    </row>
    <row r="55" spans="1:29" s="3" customFormat="1" ht="18" customHeight="1">
      <c r="A55" s="58">
        <f t="shared" si="3"/>
        <v>43</v>
      </c>
      <c r="B55" s="49" t="s">
        <v>121</v>
      </c>
      <c r="C55" s="49" t="s">
        <v>139</v>
      </c>
      <c r="D55" s="19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8" t="s">
        <v>202</v>
      </c>
      <c r="T55" s="46">
        <v>7.67</v>
      </c>
      <c r="U55" s="22" t="s">
        <v>131</v>
      </c>
      <c r="V55" s="22" t="s">
        <v>130</v>
      </c>
      <c r="W55" s="22"/>
      <c r="X55" s="112">
        <v>18</v>
      </c>
      <c r="Y55" s="39">
        <v>170000</v>
      </c>
      <c r="Z55" s="78">
        <v>0</v>
      </c>
      <c r="AA55" s="48">
        <f t="shared" si="2"/>
        <v>3060000</v>
      </c>
      <c r="AB55" s="23"/>
      <c r="AC55" s="24"/>
    </row>
    <row r="56" spans="1:29" s="3" customFormat="1" ht="18" customHeight="1">
      <c r="A56" s="58">
        <f t="shared" si="3"/>
        <v>44</v>
      </c>
      <c r="B56" s="49" t="s">
        <v>122</v>
      </c>
      <c r="C56" s="49" t="s">
        <v>140</v>
      </c>
      <c r="D56" s="19"/>
      <c r="E56" s="25"/>
      <c r="F56" s="26"/>
      <c r="G56" s="25"/>
      <c r="H56" s="26"/>
      <c r="I56" s="25"/>
      <c r="J56" s="26"/>
      <c r="K56" s="26"/>
      <c r="L56" s="26"/>
      <c r="M56" s="25"/>
      <c r="N56" s="26"/>
      <c r="O56" s="25"/>
      <c r="P56" s="26"/>
      <c r="Q56" s="24"/>
      <c r="R56" s="24"/>
      <c r="S56" s="28" t="s">
        <v>200</v>
      </c>
      <c r="T56" s="46">
        <v>7.67</v>
      </c>
      <c r="U56" s="22" t="s">
        <v>131</v>
      </c>
      <c r="V56" s="22" t="s">
        <v>130</v>
      </c>
      <c r="W56" s="28"/>
      <c r="X56" s="112">
        <v>18</v>
      </c>
      <c r="Y56" s="39">
        <v>170000</v>
      </c>
      <c r="Z56" s="78">
        <v>0</v>
      </c>
      <c r="AA56" s="48">
        <f t="shared" si="2"/>
        <v>3060000</v>
      </c>
      <c r="AB56" s="24"/>
      <c r="AC56" s="24"/>
    </row>
    <row r="57" spans="1:29" s="3" customFormat="1" ht="18" customHeight="1">
      <c r="A57" s="58">
        <f t="shared" si="3"/>
        <v>45</v>
      </c>
      <c r="B57" s="49" t="s">
        <v>123</v>
      </c>
      <c r="C57" s="49" t="s">
        <v>141</v>
      </c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8" t="s">
        <v>200</v>
      </c>
      <c r="T57" s="46">
        <v>7.67</v>
      </c>
      <c r="U57" s="22" t="s">
        <v>131</v>
      </c>
      <c r="V57" s="22" t="s">
        <v>130</v>
      </c>
      <c r="W57" s="22"/>
      <c r="X57" s="112">
        <v>18</v>
      </c>
      <c r="Y57" s="39">
        <v>170000</v>
      </c>
      <c r="Z57" s="78">
        <v>0</v>
      </c>
      <c r="AA57" s="48">
        <f t="shared" si="2"/>
        <v>3060000</v>
      </c>
      <c r="AB57" s="23"/>
      <c r="AC57" s="24"/>
    </row>
    <row r="58" spans="1:29" s="3" customFormat="1" ht="18" customHeight="1">
      <c r="A58" s="58">
        <f t="shared" si="3"/>
        <v>46</v>
      </c>
      <c r="B58" s="49" t="s">
        <v>124</v>
      </c>
      <c r="C58" s="49" t="s">
        <v>142</v>
      </c>
      <c r="D58" s="19"/>
      <c r="E58" s="25"/>
      <c r="F58" s="26"/>
      <c r="G58" s="25"/>
      <c r="H58" s="26"/>
      <c r="I58" s="25"/>
      <c r="J58" s="26"/>
      <c r="K58" s="26"/>
      <c r="L58" s="26"/>
      <c r="M58" s="25"/>
      <c r="N58" s="26"/>
      <c r="O58" s="25"/>
      <c r="P58" s="26"/>
      <c r="Q58" s="24"/>
      <c r="R58" s="24"/>
      <c r="S58" s="28" t="s">
        <v>200</v>
      </c>
      <c r="T58" s="46">
        <v>7.67</v>
      </c>
      <c r="U58" s="22" t="s">
        <v>131</v>
      </c>
      <c r="V58" s="22" t="s">
        <v>130</v>
      </c>
      <c r="W58" s="28"/>
      <c r="X58" s="112">
        <v>18</v>
      </c>
      <c r="Y58" s="39">
        <v>170000</v>
      </c>
      <c r="Z58" s="78">
        <v>0</v>
      </c>
      <c r="AA58" s="48">
        <f t="shared" si="2"/>
        <v>3060000</v>
      </c>
      <c r="AB58" s="24"/>
      <c r="AC58" s="24"/>
    </row>
    <row r="59" spans="1:29" s="3" customFormat="1" ht="18" customHeight="1">
      <c r="A59" s="58">
        <f t="shared" si="3"/>
        <v>47</v>
      </c>
      <c r="B59" s="49" t="s">
        <v>125</v>
      </c>
      <c r="C59" s="49" t="s">
        <v>143</v>
      </c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8" t="s">
        <v>204</v>
      </c>
      <c r="T59" s="46">
        <v>7.56</v>
      </c>
      <c r="U59" s="22" t="s">
        <v>131</v>
      </c>
      <c r="V59" s="22" t="s">
        <v>130</v>
      </c>
      <c r="W59" s="22"/>
      <c r="X59" s="112">
        <v>18</v>
      </c>
      <c r="Y59" s="39">
        <v>170000</v>
      </c>
      <c r="Z59" s="78">
        <v>0</v>
      </c>
      <c r="AA59" s="48">
        <f t="shared" si="2"/>
        <v>3060000</v>
      </c>
      <c r="AB59" s="23"/>
      <c r="AC59" s="24"/>
    </row>
    <row r="60" spans="1:29" s="3" customFormat="1" ht="18" customHeight="1">
      <c r="A60" s="58">
        <f t="shared" si="3"/>
        <v>48</v>
      </c>
      <c r="B60" s="49" t="s">
        <v>126</v>
      </c>
      <c r="C60" s="49" t="s">
        <v>105</v>
      </c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8" t="s">
        <v>203</v>
      </c>
      <c r="T60" s="46">
        <v>7.56</v>
      </c>
      <c r="U60" s="22" t="s">
        <v>131</v>
      </c>
      <c r="V60" s="22" t="s">
        <v>130</v>
      </c>
      <c r="W60" s="22"/>
      <c r="X60" s="112">
        <v>18</v>
      </c>
      <c r="Y60" s="39">
        <v>170000</v>
      </c>
      <c r="Z60" s="78">
        <v>0</v>
      </c>
      <c r="AA60" s="48">
        <f t="shared" si="2"/>
        <v>3060000</v>
      </c>
      <c r="AB60" s="23"/>
      <c r="AC60" s="24"/>
    </row>
    <row r="61" spans="1:29" s="3" customFormat="1" ht="18" customHeight="1">
      <c r="A61" s="58">
        <f t="shared" si="3"/>
        <v>49</v>
      </c>
      <c r="B61" s="49" t="s">
        <v>127</v>
      </c>
      <c r="C61" s="49" t="s">
        <v>144</v>
      </c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8" t="s">
        <v>203</v>
      </c>
      <c r="T61" s="46">
        <v>7.56</v>
      </c>
      <c r="U61" s="22" t="s">
        <v>131</v>
      </c>
      <c r="V61" s="22" t="s">
        <v>130</v>
      </c>
      <c r="W61" s="22"/>
      <c r="X61" s="112">
        <v>18</v>
      </c>
      <c r="Y61" s="39">
        <v>170000</v>
      </c>
      <c r="Z61" s="78">
        <v>0</v>
      </c>
      <c r="AA61" s="48">
        <f t="shared" si="2"/>
        <v>3060000</v>
      </c>
      <c r="AB61" s="23"/>
      <c r="AC61" s="24"/>
    </row>
    <row r="62" spans="1:29" s="3" customFormat="1" ht="18" customHeight="1">
      <c r="A62" s="58">
        <f t="shared" si="3"/>
        <v>50</v>
      </c>
      <c r="B62" s="49" t="s">
        <v>128</v>
      </c>
      <c r="C62" s="49" t="s">
        <v>145</v>
      </c>
      <c r="D62" s="19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8" t="s">
        <v>201</v>
      </c>
      <c r="T62" s="46">
        <v>7.56</v>
      </c>
      <c r="U62" s="22" t="s">
        <v>131</v>
      </c>
      <c r="V62" s="22" t="s">
        <v>130</v>
      </c>
      <c r="W62" s="22"/>
      <c r="X62" s="112">
        <v>18</v>
      </c>
      <c r="Y62" s="39">
        <v>170000</v>
      </c>
      <c r="Z62" s="78">
        <v>0</v>
      </c>
      <c r="AA62" s="48">
        <f t="shared" si="2"/>
        <v>3060000</v>
      </c>
      <c r="AB62" s="23"/>
      <c r="AC62" s="24"/>
    </row>
    <row r="63" spans="1:29" s="3" customFormat="1" ht="18" customHeight="1">
      <c r="A63" s="58">
        <f t="shared" si="3"/>
        <v>51</v>
      </c>
      <c r="B63" s="49" t="s">
        <v>129</v>
      </c>
      <c r="C63" s="49" t="s">
        <v>146</v>
      </c>
      <c r="D63" s="19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8" t="s">
        <v>202</v>
      </c>
      <c r="T63" s="46">
        <v>7.56</v>
      </c>
      <c r="U63" s="22" t="s">
        <v>131</v>
      </c>
      <c r="V63" s="22" t="s">
        <v>130</v>
      </c>
      <c r="W63" s="22"/>
      <c r="X63" s="112">
        <v>18</v>
      </c>
      <c r="Y63" s="39">
        <v>170000</v>
      </c>
      <c r="Z63" s="78">
        <v>0</v>
      </c>
      <c r="AA63" s="48">
        <f t="shared" si="2"/>
        <v>3060000</v>
      </c>
      <c r="AB63" s="23"/>
      <c r="AC63" s="24"/>
    </row>
    <row r="64" spans="1:29" s="3" customFormat="1" ht="18" customHeight="1">
      <c r="A64" s="58"/>
      <c r="B64" s="19"/>
      <c r="C64" s="31" t="s">
        <v>149</v>
      </c>
      <c r="D64" s="33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5"/>
      <c r="T64" s="34"/>
      <c r="U64" s="35"/>
      <c r="V64" s="35"/>
      <c r="W64" s="35"/>
      <c r="X64" s="113"/>
      <c r="Y64" s="36"/>
      <c r="Z64" s="37"/>
      <c r="AA64" s="38">
        <f>SUM(AA42:AA63)</f>
        <v>69370000</v>
      </c>
      <c r="AB64" s="23"/>
      <c r="AC64" s="24"/>
    </row>
    <row r="65" spans="1:29" s="3" customFormat="1" ht="18" customHeight="1">
      <c r="A65" s="58">
        <f>A63+1</f>
        <v>52</v>
      </c>
      <c r="B65" s="49" t="s">
        <v>176</v>
      </c>
      <c r="C65" s="19" t="s">
        <v>177</v>
      </c>
      <c r="D65" s="19"/>
      <c r="E65" s="25"/>
      <c r="F65" s="26"/>
      <c r="G65" s="25"/>
      <c r="H65" s="26"/>
      <c r="I65" s="25"/>
      <c r="J65" s="26"/>
      <c r="K65" s="26"/>
      <c r="L65" s="26"/>
      <c r="M65" s="25"/>
      <c r="N65" s="26"/>
      <c r="O65" s="25"/>
      <c r="P65" s="26"/>
      <c r="Q65" s="24"/>
      <c r="R65" s="24"/>
      <c r="S65" s="46" t="s">
        <v>205</v>
      </c>
      <c r="T65" s="46">
        <v>9.06</v>
      </c>
      <c r="U65" s="22" t="s">
        <v>81</v>
      </c>
      <c r="V65" s="22" t="s">
        <v>81</v>
      </c>
      <c r="W65" s="22"/>
      <c r="X65" s="112">
        <v>17</v>
      </c>
      <c r="Y65" s="39">
        <v>170000</v>
      </c>
      <c r="Z65" s="76">
        <v>550000</v>
      </c>
      <c r="AA65" s="48">
        <f t="shared" si="2"/>
        <v>3440000</v>
      </c>
      <c r="AB65" s="24"/>
      <c r="AC65" s="24"/>
    </row>
    <row r="66" spans="1:29" s="3" customFormat="1" ht="18" customHeight="1">
      <c r="A66" s="58">
        <f>A65+1</f>
        <v>53</v>
      </c>
      <c r="B66" s="49" t="s">
        <v>178</v>
      </c>
      <c r="C66" s="19" t="s">
        <v>183</v>
      </c>
      <c r="D66" s="19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46" t="s">
        <v>205</v>
      </c>
      <c r="T66" s="46">
        <v>8.71</v>
      </c>
      <c r="U66" s="22" t="s">
        <v>131</v>
      </c>
      <c r="V66" s="22" t="s">
        <v>98</v>
      </c>
      <c r="W66" s="22"/>
      <c r="X66" s="112">
        <v>17</v>
      </c>
      <c r="Y66" s="39">
        <v>170000</v>
      </c>
      <c r="Z66" s="76">
        <v>300000</v>
      </c>
      <c r="AA66" s="48">
        <f t="shared" si="2"/>
        <v>3190000</v>
      </c>
      <c r="AB66" s="23"/>
      <c r="AC66" s="24"/>
    </row>
    <row r="67" spans="1:29" s="3" customFormat="1" ht="18" customHeight="1">
      <c r="A67" s="58">
        <f aca="true" t="shared" si="4" ref="A67:A75">A66+1</f>
        <v>54</v>
      </c>
      <c r="B67" s="49" t="s">
        <v>179</v>
      </c>
      <c r="C67" s="19" t="s">
        <v>184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46" t="s">
        <v>206</v>
      </c>
      <c r="T67" s="46">
        <v>8.35</v>
      </c>
      <c r="U67" s="22" t="s">
        <v>131</v>
      </c>
      <c r="V67" s="22" t="s">
        <v>98</v>
      </c>
      <c r="W67" s="22"/>
      <c r="X67" s="112">
        <v>17</v>
      </c>
      <c r="Y67" s="39">
        <v>170000</v>
      </c>
      <c r="Z67" s="76">
        <v>300000</v>
      </c>
      <c r="AA67" s="48">
        <f t="shared" si="2"/>
        <v>3190000</v>
      </c>
      <c r="AB67" s="23"/>
      <c r="AC67" s="24"/>
    </row>
    <row r="68" spans="1:29" s="3" customFormat="1" ht="18" customHeight="1">
      <c r="A68" s="58">
        <f t="shared" si="4"/>
        <v>55</v>
      </c>
      <c r="B68" s="49" t="s">
        <v>181</v>
      </c>
      <c r="C68" s="19" t="s">
        <v>186</v>
      </c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46" t="s">
        <v>206</v>
      </c>
      <c r="T68" s="46">
        <v>8.35</v>
      </c>
      <c r="U68" s="22" t="s">
        <v>131</v>
      </c>
      <c r="V68" s="22" t="s">
        <v>98</v>
      </c>
      <c r="W68" s="22"/>
      <c r="X68" s="112">
        <v>17</v>
      </c>
      <c r="Y68" s="39">
        <v>170000</v>
      </c>
      <c r="Z68" s="76">
        <v>300000</v>
      </c>
      <c r="AA68" s="48">
        <f t="shared" si="2"/>
        <v>3190000</v>
      </c>
      <c r="AB68" s="24"/>
      <c r="AC68" s="24"/>
    </row>
    <row r="69" spans="1:29" s="3" customFormat="1" ht="18" customHeight="1">
      <c r="A69" s="58">
        <f t="shared" si="4"/>
        <v>56</v>
      </c>
      <c r="B69" s="49" t="s">
        <v>180</v>
      </c>
      <c r="C69" s="19" t="s">
        <v>185</v>
      </c>
      <c r="D69" s="19"/>
      <c r="E69" s="25"/>
      <c r="F69" s="26"/>
      <c r="G69" s="25"/>
      <c r="H69" s="26"/>
      <c r="I69" s="25"/>
      <c r="J69" s="26"/>
      <c r="K69" s="26"/>
      <c r="L69" s="26"/>
      <c r="M69" s="25"/>
      <c r="N69" s="26"/>
      <c r="O69" s="25"/>
      <c r="P69" s="26"/>
      <c r="Q69" s="24"/>
      <c r="R69" s="24"/>
      <c r="S69" s="46" t="s">
        <v>205</v>
      </c>
      <c r="T69" s="46">
        <v>8.24</v>
      </c>
      <c r="U69" s="22" t="s">
        <v>131</v>
      </c>
      <c r="V69" s="22" t="s">
        <v>98</v>
      </c>
      <c r="W69" s="28"/>
      <c r="X69" s="112">
        <v>17</v>
      </c>
      <c r="Y69" s="39">
        <v>170000</v>
      </c>
      <c r="Z69" s="76">
        <v>300000</v>
      </c>
      <c r="AA69" s="48">
        <f t="shared" si="2"/>
        <v>3190000</v>
      </c>
      <c r="AB69" s="23"/>
      <c r="AC69" s="24"/>
    </row>
    <row r="70" spans="1:29" s="3" customFormat="1" ht="18" customHeight="1">
      <c r="A70" s="58">
        <f t="shared" si="4"/>
        <v>57</v>
      </c>
      <c r="B70" s="49" t="s">
        <v>182</v>
      </c>
      <c r="C70" s="19" t="s">
        <v>187</v>
      </c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46" t="s">
        <v>205</v>
      </c>
      <c r="T70" s="46">
        <v>8</v>
      </c>
      <c r="U70" s="22" t="s">
        <v>131</v>
      </c>
      <c r="V70" s="22" t="s">
        <v>98</v>
      </c>
      <c r="W70" s="22"/>
      <c r="X70" s="112">
        <v>17</v>
      </c>
      <c r="Y70" s="39">
        <v>170000</v>
      </c>
      <c r="Z70" s="76">
        <v>300000</v>
      </c>
      <c r="AA70" s="48">
        <f t="shared" si="2"/>
        <v>3190000</v>
      </c>
      <c r="AB70" s="23"/>
      <c r="AC70" s="24"/>
    </row>
    <row r="71" spans="1:29" s="3" customFormat="1" ht="18" customHeight="1">
      <c r="A71" s="58">
        <f t="shared" si="4"/>
        <v>58</v>
      </c>
      <c r="B71" s="49" t="s">
        <v>188</v>
      </c>
      <c r="C71" s="49" t="s">
        <v>192</v>
      </c>
      <c r="D71" s="19"/>
      <c r="E71" s="25"/>
      <c r="F71" s="26"/>
      <c r="G71" s="25"/>
      <c r="H71" s="26"/>
      <c r="I71" s="25"/>
      <c r="J71" s="26"/>
      <c r="K71" s="26"/>
      <c r="L71" s="26"/>
      <c r="M71" s="25"/>
      <c r="N71" s="26"/>
      <c r="O71" s="25"/>
      <c r="P71" s="26"/>
      <c r="Q71" s="24"/>
      <c r="R71" s="24"/>
      <c r="S71" s="46" t="s">
        <v>207</v>
      </c>
      <c r="T71" s="46">
        <v>7.71</v>
      </c>
      <c r="U71" s="22" t="s">
        <v>131</v>
      </c>
      <c r="V71" s="22" t="s">
        <v>130</v>
      </c>
      <c r="W71" s="28"/>
      <c r="X71" s="112">
        <v>17</v>
      </c>
      <c r="Y71" s="39">
        <v>170000</v>
      </c>
      <c r="Z71" s="78">
        <v>0</v>
      </c>
      <c r="AA71" s="48">
        <f t="shared" si="2"/>
        <v>2890000</v>
      </c>
      <c r="AB71" s="24"/>
      <c r="AC71" s="24"/>
    </row>
    <row r="72" spans="1:29" s="3" customFormat="1" ht="18" customHeight="1">
      <c r="A72" s="58">
        <f t="shared" si="4"/>
        <v>59</v>
      </c>
      <c r="B72" s="49" t="s">
        <v>189</v>
      </c>
      <c r="C72" s="49" t="s">
        <v>193</v>
      </c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46" t="s">
        <v>207</v>
      </c>
      <c r="T72" s="46">
        <v>7.65</v>
      </c>
      <c r="U72" s="22" t="s">
        <v>131</v>
      </c>
      <c r="V72" s="22" t="s">
        <v>130</v>
      </c>
      <c r="W72" s="22"/>
      <c r="X72" s="112">
        <v>17</v>
      </c>
      <c r="Y72" s="39">
        <v>170000</v>
      </c>
      <c r="Z72" s="78">
        <v>0</v>
      </c>
      <c r="AA72" s="48">
        <f t="shared" si="2"/>
        <v>2890000</v>
      </c>
      <c r="AB72" s="23"/>
      <c r="AC72" s="24"/>
    </row>
    <row r="73" spans="1:29" s="3" customFormat="1" ht="18" customHeight="1">
      <c r="A73" s="58">
        <f t="shared" si="4"/>
        <v>60</v>
      </c>
      <c r="B73" s="49" t="s">
        <v>190</v>
      </c>
      <c r="C73" s="49" t="s">
        <v>194</v>
      </c>
      <c r="D73" s="19"/>
      <c r="E73" s="25"/>
      <c r="F73" s="26"/>
      <c r="G73" s="25"/>
      <c r="H73" s="26"/>
      <c r="I73" s="25"/>
      <c r="J73" s="26"/>
      <c r="K73" s="26"/>
      <c r="L73" s="26"/>
      <c r="M73" s="25"/>
      <c r="N73" s="26"/>
      <c r="O73" s="25"/>
      <c r="P73" s="26"/>
      <c r="Q73" s="24"/>
      <c r="R73" s="24"/>
      <c r="S73" s="46" t="s">
        <v>206</v>
      </c>
      <c r="T73" s="46">
        <v>7.41</v>
      </c>
      <c r="U73" s="22" t="s">
        <v>131</v>
      </c>
      <c r="V73" s="22" t="s">
        <v>130</v>
      </c>
      <c r="W73" s="28"/>
      <c r="X73" s="112">
        <v>17</v>
      </c>
      <c r="Y73" s="39">
        <v>170000</v>
      </c>
      <c r="Z73" s="78">
        <v>0</v>
      </c>
      <c r="AA73" s="48">
        <f t="shared" si="2"/>
        <v>2890000</v>
      </c>
      <c r="AB73" s="23"/>
      <c r="AC73" s="24"/>
    </row>
    <row r="74" spans="1:29" s="3" customFormat="1" ht="18" customHeight="1">
      <c r="A74" s="58">
        <f t="shared" si="4"/>
        <v>61</v>
      </c>
      <c r="B74" s="49" t="s">
        <v>191</v>
      </c>
      <c r="C74" s="49" t="s">
        <v>195</v>
      </c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46" t="s">
        <v>207</v>
      </c>
      <c r="T74" s="46">
        <v>7.41</v>
      </c>
      <c r="U74" s="22" t="s">
        <v>131</v>
      </c>
      <c r="V74" s="22" t="s">
        <v>130</v>
      </c>
      <c r="W74" s="22"/>
      <c r="X74" s="112">
        <v>17</v>
      </c>
      <c r="Y74" s="39">
        <v>170000</v>
      </c>
      <c r="Z74" s="78">
        <v>0</v>
      </c>
      <c r="AA74" s="48">
        <f>X74*Y74+Z74</f>
        <v>2890000</v>
      </c>
      <c r="AB74" s="24"/>
      <c r="AC74" s="24"/>
    </row>
    <row r="75" spans="1:29" s="3" customFormat="1" ht="18" customHeight="1">
      <c r="A75" s="58">
        <f t="shared" si="4"/>
        <v>62</v>
      </c>
      <c r="B75" s="49" t="s">
        <v>219</v>
      </c>
      <c r="C75" s="49" t="s">
        <v>220</v>
      </c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46" t="s">
        <v>206</v>
      </c>
      <c r="T75" s="46">
        <v>7.24</v>
      </c>
      <c r="U75" s="22" t="s">
        <v>131</v>
      </c>
      <c r="V75" s="22" t="s">
        <v>130</v>
      </c>
      <c r="W75" s="22"/>
      <c r="X75" s="112">
        <v>17</v>
      </c>
      <c r="Y75" s="39">
        <v>170000</v>
      </c>
      <c r="Z75" s="78">
        <v>0</v>
      </c>
      <c r="AA75" s="48">
        <f t="shared" si="2"/>
        <v>2890000</v>
      </c>
      <c r="AB75" s="24"/>
      <c r="AC75" s="24"/>
    </row>
    <row r="76" spans="1:29" s="3" customFormat="1" ht="18" customHeight="1">
      <c r="A76" s="58"/>
      <c r="B76" s="19"/>
      <c r="C76" s="31" t="s">
        <v>175</v>
      </c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2"/>
      <c r="T76" s="20"/>
      <c r="U76" s="22"/>
      <c r="V76" s="22"/>
      <c r="W76" s="22"/>
      <c r="X76" s="114"/>
      <c r="Y76" s="28"/>
      <c r="Z76" s="29"/>
      <c r="AA76" s="38">
        <f>SUM(AA65:AA75)</f>
        <v>33840000</v>
      </c>
      <c r="AB76" s="23"/>
      <c r="AC76" s="24"/>
    </row>
    <row r="77" spans="1:29" s="3" customFormat="1" ht="18" customHeight="1">
      <c r="A77" s="58">
        <f>A75+1</f>
        <v>63</v>
      </c>
      <c r="B77" s="49" t="s">
        <v>150</v>
      </c>
      <c r="C77" s="19" t="s">
        <v>151</v>
      </c>
      <c r="D77" s="19"/>
      <c r="E77" s="25"/>
      <c r="F77" s="26"/>
      <c r="G77" s="25"/>
      <c r="H77" s="26"/>
      <c r="I77" s="25"/>
      <c r="J77" s="26"/>
      <c r="K77" s="26"/>
      <c r="L77" s="26"/>
      <c r="M77" s="25"/>
      <c r="N77" s="26"/>
      <c r="O77" s="25"/>
      <c r="P77" s="26"/>
      <c r="Q77" s="24"/>
      <c r="R77" s="24"/>
      <c r="S77" s="46" t="s">
        <v>152</v>
      </c>
      <c r="T77" s="46">
        <v>8.4</v>
      </c>
      <c r="U77" s="22" t="s">
        <v>131</v>
      </c>
      <c r="V77" s="22" t="s">
        <v>98</v>
      </c>
      <c r="W77" s="22"/>
      <c r="X77" s="112">
        <v>20</v>
      </c>
      <c r="Y77" s="39">
        <v>220000</v>
      </c>
      <c r="Z77" s="76">
        <v>300000</v>
      </c>
      <c r="AA77" s="48">
        <f t="shared" si="2"/>
        <v>4700000</v>
      </c>
      <c r="AB77" s="23"/>
      <c r="AC77" s="24"/>
    </row>
    <row r="78" spans="1:29" s="3" customFormat="1" ht="18" customHeight="1">
      <c r="A78" s="58">
        <f>A77+1</f>
        <v>64</v>
      </c>
      <c r="B78" s="49" t="s">
        <v>153</v>
      </c>
      <c r="C78" s="19" t="s">
        <v>157</v>
      </c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46" t="s">
        <v>152</v>
      </c>
      <c r="T78" s="46">
        <v>7.92</v>
      </c>
      <c r="U78" s="22" t="s">
        <v>131</v>
      </c>
      <c r="V78" s="22" t="s">
        <v>130</v>
      </c>
      <c r="W78" s="22"/>
      <c r="X78" s="49">
        <v>13</v>
      </c>
      <c r="Y78" s="39">
        <v>220000</v>
      </c>
      <c r="Z78" s="78">
        <v>0</v>
      </c>
      <c r="AA78" s="48">
        <f t="shared" si="2"/>
        <v>2860000</v>
      </c>
      <c r="AB78" s="23"/>
      <c r="AC78" s="24"/>
    </row>
    <row r="79" spans="1:29" s="3" customFormat="1" ht="18" customHeight="1">
      <c r="A79" s="58">
        <f>A78+1</f>
        <v>65</v>
      </c>
      <c r="B79" s="49" t="s">
        <v>154</v>
      </c>
      <c r="C79" s="19" t="s">
        <v>158</v>
      </c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46" t="s">
        <v>152</v>
      </c>
      <c r="T79" s="46">
        <v>7.85</v>
      </c>
      <c r="U79" s="22" t="s">
        <v>131</v>
      </c>
      <c r="V79" s="22" t="s">
        <v>130</v>
      </c>
      <c r="W79" s="22"/>
      <c r="X79" s="49">
        <v>20</v>
      </c>
      <c r="Y79" s="39">
        <v>220000</v>
      </c>
      <c r="Z79" s="78">
        <v>0</v>
      </c>
      <c r="AA79" s="48">
        <f t="shared" si="2"/>
        <v>4400000</v>
      </c>
      <c r="AB79" s="23"/>
      <c r="AC79" s="24"/>
    </row>
    <row r="80" spans="1:29" s="3" customFormat="1" ht="18" customHeight="1">
      <c r="A80" s="58">
        <f>A79+1</f>
        <v>66</v>
      </c>
      <c r="B80" s="49" t="s">
        <v>155</v>
      </c>
      <c r="C80" s="19" t="s">
        <v>159</v>
      </c>
      <c r="D80" s="19"/>
      <c r="E80" s="25"/>
      <c r="F80" s="26"/>
      <c r="G80" s="25"/>
      <c r="H80" s="26"/>
      <c r="I80" s="25"/>
      <c r="J80" s="26"/>
      <c r="K80" s="26"/>
      <c r="L80" s="26"/>
      <c r="M80" s="25"/>
      <c r="N80" s="26"/>
      <c r="O80" s="25"/>
      <c r="P80" s="26"/>
      <c r="Q80" s="24"/>
      <c r="R80" s="24"/>
      <c r="S80" s="46" t="s">
        <v>152</v>
      </c>
      <c r="T80" s="46">
        <v>7.71</v>
      </c>
      <c r="U80" s="22" t="s">
        <v>131</v>
      </c>
      <c r="V80" s="22" t="s">
        <v>130</v>
      </c>
      <c r="W80" s="28"/>
      <c r="X80" s="49">
        <v>14</v>
      </c>
      <c r="Y80" s="39">
        <v>220000</v>
      </c>
      <c r="Z80" s="78">
        <v>0</v>
      </c>
      <c r="AA80" s="48">
        <f t="shared" si="2"/>
        <v>3080000</v>
      </c>
      <c r="AB80" s="23"/>
      <c r="AC80" s="24"/>
    </row>
    <row r="81" spans="1:29" s="3" customFormat="1" ht="18" customHeight="1">
      <c r="A81" s="58">
        <f>A80+1</f>
        <v>67</v>
      </c>
      <c r="B81" s="49" t="s">
        <v>156</v>
      </c>
      <c r="C81" s="19" t="s">
        <v>160</v>
      </c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46" t="s">
        <v>152</v>
      </c>
      <c r="T81" s="46">
        <v>7.41</v>
      </c>
      <c r="U81" s="22" t="s">
        <v>131</v>
      </c>
      <c r="V81" s="22" t="s">
        <v>130</v>
      </c>
      <c r="W81" s="22"/>
      <c r="X81" s="49">
        <v>22</v>
      </c>
      <c r="Y81" s="39">
        <v>220000</v>
      </c>
      <c r="Z81" s="78">
        <v>0</v>
      </c>
      <c r="AA81" s="48">
        <f t="shared" si="2"/>
        <v>4840000</v>
      </c>
      <c r="AB81" s="23"/>
      <c r="AC81" s="24"/>
    </row>
    <row r="82" spans="1:29" s="3" customFormat="1" ht="18" customHeight="1">
      <c r="A82" s="58">
        <f>A81+1</f>
        <v>68</v>
      </c>
      <c r="B82" s="49" t="s">
        <v>221</v>
      </c>
      <c r="C82" s="19" t="s">
        <v>222</v>
      </c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46" t="s">
        <v>152</v>
      </c>
      <c r="T82" s="46">
        <v>7.38</v>
      </c>
      <c r="U82" s="22" t="s">
        <v>131</v>
      </c>
      <c r="V82" s="22" t="s">
        <v>130</v>
      </c>
      <c r="W82" s="22"/>
      <c r="X82" s="49">
        <v>21</v>
      </c>
      <c r="Y82" s="39">
        <v>220000</v>
      </c>
      <c r="Z82" s="78">
        <v>0</v>
      </c>
      <c r="AA82" s="48">
        <f t="shared" si="2"/>
        <v>4620000</v>
      </c>
      <c r="AB82" s="23"/>
      <c r="AC82" s="24"/>
    </row>
    <row r="83" spans="1:29" s="3" customFormat="1" ht="18" customHeight="1">
      <c r="A83" s="58"/>
      <c r="B83" s="19"/>
      <c r="C83" s="31" t="s">
        <v>161</v>
      </c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2"/>
      <c r="T83" s="20"/>
      <c r="U83" s="22"/>
      <c r="V83" s="22"/>
      <c r="W83" s="22"/>
      <c r="X83" s="114"/>
      <c r="Y83" s="28"/>
      <c r="Z83" s="29"/>
      <c r="AA83" s="38">
        <f>SUM(AA77:AA82)</f>
        <v>24500000</v>
      </c>
      <c r="AB83" s="23"/>
      <c r="AC83" s="24"/>
    </row>
    <row r="84" spans="1:29" s="3" customFormat="1" ht="18" customHeight="1">
      <c r="A84" s="59" t="s">
        <v>162</v>
      </c>
      <c r="B84" s="142" t="s">
        <v>163</v>
      </c>
      <c r="C84" s="143"/>
      <c r="D84" s="19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2"/>
      <c r="T84" s="20"/>
      <c r="U84" s="22"/>
      <c r="V84" s="22"/>
      <c r="W84" s="22"/>
      <c r="X84" s="114"/>
      <c r="Y84" s="28"/>
      <c r="Z84" s="29"/>
      <c r="AA84" s="127">
        <f>AA87+AA89+AA91</f>
        <v>10750000</v>
      </c>
      <c r="AB84" s="23"/>
      <c r="AC84" s="24"/>
    </row>
    <row r="85" spans="1:29" s="3" customFormat="1" ht="18" customHeight="1">
      <c r="A85" s="58">
        <f>A82+1</f>
        <v>69</v>
      </c>
      <c r="B85" s="49" t="s">
        <v>166</v>
      </c>
      <c r="C85" s="19" t="s">
        <v>164</v>
      </c>
      <c r="D85" s="19"/>
      <c r="E85" s="25"/>
      <c r="F85" s="26"/>
      <c r="G85" s="25"/>
      <c r="H85" s="26"/>
      <c r="I85" s="25"/>
      <c r="J85" s="26"/>
      <c r="K85" s="26"/>
      <c r="L85" s="26"/>
      <c r="M85" s="25"/>
      <c r="N85" s="26"/>
      <c r="O85" s="25"/>
      <c r="P85" s="26"/>
      <c r="Q85" s="24"/>
      <c r="R85" s="24"/>
      <c r="S85" s="46" t="s">
        <v>197</v>
      </c>
      <c r="T85" s="46">
        <v>8.64</v>
      </c>
      <c r="U85" s="22" t="s">
        <v>131</v>
      </c>
      <c r="V85" s="22" t="s">
        <v>98</v>
      </c>
      <c r="W85" s="28"/>
      <c r="X85" s="112">
        <v>14</v>
      </c>
      <c r="Y85" s="39">
        <v>150000</v>
      </c>
      <c r="Z85" s="76">
        <v>250000</v>
      </c>
      <c r="AA85" s="48">
        <f>X85*Y85+Z85</f>
        <v>2350000</v>
      </c>
      <c r="AB85" s="24"/>
      <c r="AC85" s="24"/>
    </row>
    <row r="86" spans="1:29" s="3" customFormat="1" ht="18" customHeight="1">
      <c r="A86" s="58">
        <f>A85+1</f>
        <v>70</v>
      </c>
      <c r="B86" s="49" t="s">
        <v>167</v>
      </c>
      <c r="C86" s="19" t="s">
        <v>165</v>
      </c>
      <c r="D86" s="19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46" t="s">
        <v>197</v>
      </c>
      <c r="T86" s="46">
        <v>8.64</v>
      </c>
      <c r="U86" s="22" t="s">
        <v>131</v>
      </c>
      <c r="V86" s="22" t="s">
        <v>98</v>
      </c>
      <c r="W86" s="22"/>
      <c r="X86" s="112">
        <v>14</v>
      </c>
      <c r="Y86" s="39">
        <v>150000</v>
      </c>
      <c r="Z86" s="76">
        <v>250000</v>
      </c>
      <c r="AA86" s="48">
        <f>X86*Y86+Z86</f>
        <v>2350000</v>
      </c>
      <c r="AB86" s="23"/>
      <c r="AC86" s="24"/>
    </row>
    <row r="87" spans="1:29" s="3" customFormat="1" ht="18" customHeight="1">
      <c r="A87" s="58"/>
      <c r="B87" s="19"/>
      <c r="C87" s="31" t="s">
        <v>168</v>
      </c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2"/>
      <c r="T87" s="20"/>
      <c r="U87" s="22"/>
      <c r="V87" s="22"/>
      <c r="W87" s="22"/>
      <c r="X87" s="114"/>
      <c r="Y87" s="28"/>
      <c r="Z87" s="29"/>
      <c r="AA87" s="47">
        <f>AA85+AA86</f>
        <v>4700000</v>
      </c>
      <c r="AB87" s="23"/>
      <c r="AC87" s="24"/>
    </row>
    <row r="88" spans="1:29" s="3" customFormat="1" ht="18" customHeight="1">
      <c r="A88" s="58">
        <f>A86+1</f>
        <v>71</v>
      </c>
      <c r="B88" s="49" t="s">
        <v>169</v>
      </c>
      <c r="C88" s="74" t="s">
        <v>170</v>
      </c>
      <c r="D88" s="19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46" t="s">
        <v>198</v>
      </c>
      <c r="T88" s="46">
        <v>9.26</v>
      </c>
      <c r="U88" s="22" t="s">
        <v>81</v>
      </c>
      <c r="V88" s="22" t="s">
        <v>81</v>
      </c>
      <c r="W88" s="22"/>
      <c r="X88" s="112">
        <v>19</v>
      </c>
      <c r="Y88" s="39">
        <v>150000</v>
      </c>
      <c r="Z88" s="76">
        <v>500000</v>
      </c>
      <c r="AA88" s="48">
        <f>X88*Y88+Z88</f>
        <v>3350000</v>
      </c>
      <c r="AB88" s="23"/>
      <c r="AC88" s="24"/>
    </row>
    <row r="89" spans="1:29" s="3" customFormat="1" ht="18" customHeight="1">
      <c r="A89" s="58"/>
      <c r="B89" s="19"/>
      <c r="C89" s="31" t="s">
        <v>171</v>
      </c>
      <c r="D89" s="19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2"/>
      <c r="T89" s="20"/>
      <c r="U89" s="22"/>
      <c r="V89" s="22"/>
      <c r="W89" s="22"/>
      <c r="X89" s="114"/>
      <c r="Y89" s="28"/>
      <c r="Z89" s="29"/>
      <c r="AA89" s="38">
        <f>AA88</f>
        <v>3350000</v>
      </c>
      <c r="AB89" s="23"/>
      <c r="AC89" s="24"/>
    </row>
    <row r="90" spans="1:29" s="3" customFormat="1" ht="18" customHeight="1">
      <c r="A90" s="58">
        <f>A88+1</f>
        <v>72</v>
      </c>
      <c r="B90" s="49" t="s">
        <v>172</v>
      </c>
      <c r="C90" s="19" t="s">
        <v>173</v>
      </c>
      <c r="D90" s="19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46" t="s">
        <v>199</v>
      </c>
      <c r="T90" s="46">
        <v>7.87</v>
      </c>
      <c r="U90" s="22" t="s">
        <v>131</v>
      </c>
      <c r="V90" s="22" t="s">
        <v>130</v>
      </c>
      <c r="W90" s="22"/>
      <c r="X90" s="112">
        <v>18</v>
      </c>
      <c r="Y90" s="39">
        <v>150000</v>
      </c>
      <c r="Z90" s="78">
        <v>0</v>
      </c>
      <c r="AA90" s="48">
        <f>150000*X90+IF(Z90="Xuất sắc",500000,IF(Z90="Giỏi",250000,0))</f>
        <v>2700000</v>
      </c>
      <c r="AB90" s="23"/>
      <c r="AC90" s="24"/>
    </row>
    <row r="91" spans="1:29" s="3" customFormat="1" ht="18" customHeight="1">
      <c r="A91" s="90"/>
      <c r="B91" s="91"/>
      <c r="C91" s="119" t="s">
        <v>174</v>
      </c>
      <c r="D91" s="91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3"/>
      <c r="T91" s="92"/>
      <c r="U91" s="93"/>
      <c r="V91" s="93"/>
      <c r="W91" s="93"/>
      <c r="X91" s="115"/>
      <c r="Y91" s="94"/>
      <c r="Z91" s="95"/>
      <c r="AA91" s="96">
        <f>AA90</f>
        <v>2700000</v>
      </c>
      <c r="AB91" s="97"/>
      <c r="AC91" s="98"/>
    </row>
    <row r="92" spans="1:29" s="3" customFormat="1" ht="18" customHeight="1">
      <c r="A92" s="99"/>
      <c r="B92" s="100"/>
      <c r="C92" s="56" t="s">
        <v>223</v>
      </c>
      <c r="D92" s="101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3"/>
      <c r="T92" s="102"/>
      <c r="U92" s="103"/>
      <c r="V92" s="103"/>
      <c r="W92" s="103"/>
      <c r="X92" s="116"/>
      <c r="Y92" s="104"/>
      <c r="Z92" s="105"/>
      <c r="AA92" s="106">
        <f>AA11+AA84</f>
        <v>206890000</v>
      </c>
      <c r="AB92" s="107"/>
      <c r="AC92" s="108"/>
    </row>
    <row r="93" spans="1:29" s="3" customFormat="1" ht="18" customHeight="1">
      <c r="A93" s="141" t="s">
        <v>225</v>
      </c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65"/>
      <c r="V93" s="65"/>
      <c r="W93" s="65"/>
      <c r="X93" s="117"/>
      <c r="Y93" s="66"/>
      <c r="Z93" s="67"/>
      <c r="AA93" s="68"/>
      <c r="AB93" s="69"/>
      <c r="AC93" s="32"/>
    </row>
    <row r="94" spans="1:29" s="73" customFormat="1" ht="18" customHeight="1">
      <c r="A94" s="62"/>
      <c r="B94" s="63"/>
      <c r="C94" s="72"/>
      <c r="D94" s="30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5"/>
      <c r="T94" s="64"/>
      <c r="U94" s="65"/>
      <c r="V94" s="65"/>
      <c r="W94" s="65"/>
      <c r="X94" s="117"/>
      <c r="Y94" s="66"/>
      <c r="Z94" s="67"/>
      <c r="AA94" s="68"/>
      <c r="AB94" s="69"/>
      <c r="AC94" s="32"/>
    </row>
    <row r="95" spans="1:27" s="3" customFormat="1" ht="18" customHeight="1">
      <c r="A95" s="128"/>
      <c r="B95" s="128"/>
      <c r="C95" s="70" t="s">
        <v>218</v>
      </c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11"/>
      <c r="W95" s="11"/>
      <c r="X95" s="6"/>
      <c r="Y95" s="10"/>
      <c r="Z95" s="11" t="s">
        <v>217</v>
      </c>
      <c r="AA95" s="16"/>
    </row>
    <row r="96" spans="1:27" s="3" customFormat="1" ht="12.75" customHeight="1">
      <c r="A96" s="89"/>
      <c r="B96" s="9"/>
      <c r="C96" s="9"/>
      <c r="S96" s="7"/>
      <c r="T96" s="9"/>
      <c r="U96" s="7"/>
      <c r="V96" s="7"/>
      <c r="W96" s="7"/>
      <c r="X96" s="118"/>
      <c r="Y96" s="8"/>
      <c r="Z96" s="7"/>
      <c r="AA96" s="16"/>
    </row>
    <row r="97" spans="1:27" s="3" customFormat="1" ht="12.75" customHeight="1">
      <c r="A97" s="89"/>
      <c r="B97" s="9"/>
      <c r="C97" s="9"/>
      <c r="S97" s="7"/>
      <c r="T97" s="9"/>
      <c r="U97" s="7"/>
      <c r="V97" s="7"/>
      <c r="W97" s="7"/>
      <c r="X97" s="118"/>
      <c r="Y97" s="8"/>
      <c r="Z97" s="7"/>
      <c r="AA97" s="16"/>
    </row>
    <row r="98" spans="1:27" s="3" customFormat="1" ht="12.75" customHeight="1">
      <c r="A98" s="89"/>
      <c r="B98" s="9"/>
      <c r="C98" s="9"/>
      <c r="S98" s="7"/>
      <c r="T98" s="9"/>
      <c r="U98" s="7"/>
      <c r="V98" s="7"/>
      <c r="W98" s="7"/>
      <c r="X98" s="118"/>
      <c r="Y98" s="8"/>
      <c r="Z98" s="7"/>
      <c r="AA98" s="16"/>
    </row>
    <row r="99" spans="1:27" s="3" customFormat="1" ht="12.75" customHeight="1">
      <c r="A99" s="89"/>
      <c r="B99" s="9"/>
      <c r="C99" s="9"/>
      <c r="S99" s="7"/>
      <c r="T99" s="9"/>
      <c r="U99" s="7"/>
      <c r="V99" s="7"/>
      <c r="W99" s="7"/>
      <c r="X99" s="118"/>
      <c r="Y99" s="8"/>
      <c r="Z99" s="7"/>
      <c r="AA99" s="16"/>
    </row>
    <row r="100" spans="1:27" s="3" customFormat="1" ht="12.75" customHeight="1">
      <c r="A100" s="89"/>
      <c r="B100" s="9"/>
      <c r="C100" s="9"/>
      <c r="S100" s="7"/>
      <c r="T100" s="9"/>
      <c r="U100" s="7"/>
      <c r="V100" s="7"/>
      <c r="W100" s="7"/>
      <c r="X100" s="118"/>
      <c r="Y100" s="8"/>
      <c r="Z100" s="7"/>
      <c r="AA100" s="16"/>
    </row>
    <row r="101" spans="1:27" s="3" customFormat="1" ht="18" customHeight="1">
      <c r="A101" s="128"/>
      <c r="B101" s="128"/>
      <c r="C101" s="11" t="s">
        <v>216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129"/>
      <c r="T101" s="129"/>
      <c r="U101" s="129"/>
      <c r="V101" s="11"/>
      <c r="W101" s="11"/>
      <c r="X101" s="6"/>
      <c r="Y101" s="136" t="s">
        <v>23</v>
      </c>
      <c r="Z101" s="136"/>
      <c r="AA101" s="136"/>
    </row>
  </sheetData>
  <sheetProtection/>
  <mergeCells count="27">
    <mergeCell ref="Y101:AA101"/>
    <mergeCell ref="A5:AC5"/>
    <mergeCell ref="A6:AC6"/>
    <mergeCell ref="Y8:Z8"/>
    <mergeCell ref="AC8:AC9"/>
    <mergeCell ref="AB8:AB9"/>
    <mergeCell ref="T8:V8"/>
    <mergeCell ref="O8:R8"/>
    <mergeCell ref="A8:A9"/>
    <mergeCell ref="M8:N8"/>
    <mergeCell ref="U1:AA1"/>
    <mergeCell ref="U2:AA2"/>
    <mergeCell ref="C8:C9"/>
    <mergeCell ref="D8:D9"/>
    <mergeCell ref="S8:S9"/>
    <mergeCell ref="X8:X9"/>
    <mergeCell ref="AA8:AA9"/>
    <mergeCell ref="A1:C1"/>
    <mergeCell ref="A4:AC4"/>
    <mergeCell ref="F1:L1"/>
    <mergeCell ref="B8:B9"/>
    <mergeCell ref="T10:V10"/>
    <mergeCell ref="A93:T93"/>
    <mergeCell ref="E8:J8"/>
    <mergeCell ref="K8:L8"/>
    <mergeCell ref="B84:C84"/>
    <mergeCell ref="B11:C11"/>
  </mergeCells>
  <printOptions horizontalCentered="1"/>
  <pageMargins left="0.24" right="0.16" top="0.26" bottom="0.29" header="0.25" footer="0.22"/>
  <pageSetup horizontalDpi="600" verticalDpi="600" orientation="landscape" paperSize="9" r:id="rId1"/>
  <headerFooter alignWithMargins="0">
    <oddFooter>&amp;CPage &amp;P</oddFooter>
  </headerFooter>
  <ignoredErrors>
    <ignoredError sqref="AA7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4:E12"/>
  <sheetViews>
    <sheetView zoomScalePageLayoutView="0" workbookViewId="0" topLeftCell="A1">
      <selection activeCell="D5" sqref="D5"/>
    </sheetView>
  </sheetViews>
  <sheetFormatPr defaultColWidth="14.8515625" defaultRowHeight="12.75"/>
  <cols>
    <col min="1" max="2" width="14.8515625" style="12" customWidth="1"/>
    <col min="3" max="3" width="23.7109375" style="12" bestFit="1" customWidth="1"/>
    <col min="4" max="4" width="21.421875" style="12" customWidth="1"/>
    <col min="5" max="16384" width="14.8515625" style="12" customWidth="1"/>
  </cols>
  <sheetData>
    <row r="4" spans="2:4" ht="18.75">
      <c r="B4" s="14" t="s">
        <v>31</v>
      </c>
      <c r="C4" s="14" t="s">
        <v>147</v>
      </c>
      <c r="D4" s="12" t="s">
        <v>148</v>
      </c>
    </row>
    <row r="5" spans="1:4" ht="18.75">
      <c r="A5" s="12" t="s">
        <v>24</v>
      </c>
      <c r="B5" s="12">
        <v>230</v>
      </c>
      <c r="C5" s="13">
        <f>ROUND(206000000/$B$12*B5,-3)</f>
        <v>60203000</v>
      </c>
      <c r="D5" s="13" t="e">
        <f>#REF!</f>
        <v>#REF!</v>
      </c>
    </row>
    <row r="6" spans="1:4" ht="18.75">
      <c r="A6" s="12" t="s">
        <v>25</v>
      </c>
      <c r="B6" s="12">
        <v>300</v>
      </c>
      <c r="C6" s="13">
        <f aca="true" t="shared" si="0" ref="C6:C11">ROUND(206000000/$B$12*B6,-3)</f>
        <v>78526000</v>
      </c>
      <c r="D6" s="13" t="e">
        <f>#REF!</f>
        <v>#REF!</v>
      </c>
    </row>
    <row r="7" spans="1:4" ht="18.75">
      <c r="A7" s="12" t="s">
        <v>26</v>
      </c>
      <c r="B7" s="12">
        <v>150</v>
      </c>
      <c r="C7" s="13">
        <f t="shared" si="0"/>
        <v>39263000</v>
      </c>
      <c r="D7" s="13" t="e">
        <f>#REF!</f>
        <v>#REF!</v>
      </c>
    </row>
    <row r="8" spans="1:4" ht="18.75">
      <c r="A8" s="12" t="s">
        <v>27</v>
      </c>
      <c r="B8" s="12">
        <v>67</v>
      </c>
      <c r="C8" s="13">
        <f t="shared" si="0"/>
        <v>17537000</v>
      </c>
      <c r="D8" s="13" t="e">
        <f>#REF!</f>
        <v>#REF!</v>
      </c>
    </row>
    <row r="9" spans="1:4" ht="18.75">
      <c r="A9" s="12" t="s">
        <v>28</v>
      </c>
      <c r="B9" s="12">
        <v>11</v>
      </c>
      <c r="C9" s="13">
        <f t="shared" si="0"/>
        <v>2879000</v>
      </c>
      <c r="D9" s="13" t="e">
        <f>#REF!</f>
        <v>#REF!</v>
      </c>
    </row>
    <row r="10" spans="1:4" ht="18.75">
      <c r="A10" s="12" t="s">
        <v>29</v>
      </c>
      <c r="B10" s="12">
        <v>16</v>
      </c>
      <c r="C10" s="13">
        <f t="shared" si="0"/>
        <v>4188000</v>
      </c>
      <c r="D10" s="13" t="e">
        <f>#REF!</f>
        <v>#REF!</v>
      </c>
    </row>
    <row r="11" spans="1:4" ht="18.75">
      <c r="A11" s="12" t="s">
        <v>30</v>
      </c>
      <c r="B11" s="12">
        <v>13</v>
      </c>
      <c r="C11" s="13">
        <f t="shared" si="0"/>
        <v>3403000</v>
      </c>
      <c r="D11" s="13" t="e">
        <f>#REF!</f>
        <v>#REF!</v>
      </c>
    </row>
    <row r="12" spans="1:5" ht="18.75">
      <c r="A12" s="14" t="s">
        <v>0</v>
      </c>
      <c r="B12" s="14">
        <f>SUM(B5:B11)</f>
        <v>787</v>
      </c>
      <c r="C12" s="13">
        <f>SUM(C5:C11)</f>
        <v>205999000</v>
      </c>
      <c r="D12" s="13" t="e">
        <f>SUM(D5:D11)</f>
        <v>#REF!</v>
      </c>
      <c r="E12" s="18" t="e">
        <f>C12-D12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MAYXINH</dc:creator>
  <cp:keywords/>
  <dc:description/>
  <cp:lastModifiedBy>NewWind</cp:lastModifiedBy>
  <cp:lastPrinted>2016-12-12T01:27:32Z</cp:lastPrinted>
  <dcterms:created xsi:type="dcterms:W3CDTF">2016-09-23T10:48:17Z</dcterms:created>
  <dcterms:modified xsi:type="dcterms:W3CDTF">2016-12-14T01:25:13Z</dcterms:modified>
  <cp:category/>
  <cp:version/>
  <cp:contentType/>
  <cp:contentStatus/>
</cp:coreProperties>
</file>