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8070" tabRatio="1000" firstSheet="1" activeTab="1"/>
  </bookViews>
  <sheets>
    <sheet name="XL4Poppy" sheetId="1" state="hidden" r:id="rId1"/>
    <sheet name="Khối lượng HKI" sheetId="2" r:id="rId2"/>
  </sheets>
  <externalReferences>
    <externalReference r:id="rId5"/>
    <externalReference r:id="rId6"/>
    <externalReference r:id="rId7"/>
    <externalReference r:id="rId8"/>
  </externalReferences>
  <definedNames>
    <definedName name="_Builtin0">'XL4Poppy'!$C$4</definedName>
    <definedName name="_Builtin0">'XL4Poppy'!$C$4</definedName>
    <definedName name="_Order1" hidden="1">255</definedName>
    <definedName name="_Order2" hidden="1">255</definedName>
    <definedName name="BLDG">'[1]LEGEND'!$D$8</definedName>
    <definedName name="Bust">'XL4Poppy'!$C$31</definedName>
    <definedName name="CLIENT">'[1]LEGEND'!$D$6</definedName>
    <definedName name="Continue">'XL4Poppy'!$C$9</definedName>
    <definedName name="Document_array" localSheetId="0">{"tien ABC.xls"}</definedName>
    <definedName name="Documents_array">'XL4Poppy'!$B$1:$B$16</definedName>
    <definedName name="Hello">'XL4Poppy'!$A$15</definedName>
    <definedName name="LOCATION">'[1]LEGEND'!$D$7</definedName>
    <definedName name="MakeIt">'XL4Poppy'!$A$26</definedName>
    <definedName name="Morning">'XL4Poppy'!$C$39</definedName>
    <definedName name="PM">'[4]IBASE'!$AH$16:$AV$110</definedName>
    <definedName name="Poppy">'XL4Poppy'!$C$27</definedName>
    <definedName name="_xlnm.Print_Titles">#N/A</definedName>
    <definedName name="PROJ">'[1]LEGEND'!$D$4</definedName>
    <definedName name="SB">'[4]IBASE'!$AH$7:$AL$14</definedName>
    <definedName name="SORT_AREA">'[2]DI-ESTI'!$A$8:$R$489</definedName>
    <definedName name="usd">'[3]SUMMARY'!$I$16</definedName>
  </definedNames>
  <calcPr fullCalcOnLoad="1"/>
</workbook>
</file>

<file path=xl/sharedStrings.xml><?xml version="1.0" encoding="utf-8"?>
<sst xmlns="http://schemas.openxmlformats.org/spreadsheetml/2006/main" count="622" uniqueCount="290">
  <si>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</si>
  <si>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</si>
  <si>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</si>
  <si>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</si>
  <si>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</si>
  <si>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</si>
  <si>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</si>
  <si>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</si>
  <si>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</si>
  <si>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</si>
  <si>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</si>
  <si>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tien ABC.xls</t>
  </si>
  <si>
    <t>BT</t>
  </si>
  <si>
    <t>STT</t>
  </si>
  <si>
    <t>Họ và tên</t>
  </si>
  <si>
    <t>Nguyễn Văn Chung</t>
  </si>
  <si>
    <t>Hoàng Tuấn Chung</t>
  </si>
  <si>
    <t>Lê Quý Chiến</t>
  </si>
  <si>
    <t>Nguyễn Mạnh Hùng</t>
  </si>
  <si>
    <t>Lê Thị Hạnh</t>
  </si>
  <si>
    <t>Nguyễn Thị Mai</t>
  </si>
  <si>
    <t>Phạm Thị Thuỷ</t>
  </si>
  <si>
    <t>Nguyễn Thanh Huyền</t>
  </si>
  <si>
    <t>Đỗ Quang Trung</t>
  </si>
  <si>
    <t>Nguyễn Duy Phan</t>
  </si>
  <si>
    <t>Nguyễn Ngọc Dương</t>
  </si>
  <si>
    <t>Đồng Thị An Sinh</t>
  </si>
  <si>
    <t>Bùi Thị Huyền</t>
  </si>
  <si>
    <t>Mai Thị Huyền</t>
  </si>
  <si>
    <t>Ngô Hải Yến</t>
  </si>
  <si>
    <t>Nguyễn Kim Thoa</t>
  </si>
  <si>
    <t>Nguyễn Thị Hương</t>
  </si>
  <si>
    <t>Dương Khắc Mạnh</t>
  </si>
  <si>
    <t>Trương Công Tuấn</t>
  </si>
  <si>
    <t>Bùi Thị Luyến</t>
  </si>
  <si>
    <t>Lê Thanh Tuyền</t>
  </si>
  <si>
    <t>Nông Thị Len</t>
  </si>
  <si>
    <t>Vũ Thị Thái</t>
  </si>
  <si>
    <t>Đào Xuân Dũng</t>
  </si>
  <si>
    <t>Phạm Ngọc Hải</t>
  </si>
  <si>
    <t>Đoàn Trọng Hiếu</t>
  </si>
  <si>
    <t>Đoàn Quang Hậu</t>
  </si>
  <si>
    <t>Trần Văn Đồng</t>
  </si>
  <si>
    <t>Nguyễn Xuân Huy</t>
  </si>
  <si>
    <t>Hoàng Hữu Đại</t>
  </si>
  <si>
    <t>Nguyễn Hồng Quân</t>
  </si>
  <si>
    <t>Nguyễn Nguyên Ngọc</t>
  </si>
  <si>
    <t>Lê Thị Phương</t>
  </si>
  <si>
    <t>Phạm Thuý Hằng</t>
  </si>
  <si>
    <t>Trần Văn Liêm</t>
  </si>
  <si>
    <t>Nguyễn Minh Phúc</t>
  </si>
  <si>
    <t>Khoa Điện</t>
  </si>
  <si>
    <t>Đặng Ngọc Huy</t>
  </si>
  <si>
    <t>Đinh Đăng Định</t>
  </si>
  <si>
    <t>Nguyễn Thị Thùy</t>
  </si>
  <si>
    <t>Tống Thị Phượng</t>
  </si>
  <si>
    <t>Bùi Thanh Nhu</t>
  </si>
  <si>
    <t>Đào Đức Hùng</t>
  </si>
  <si>
    <t>Dương Đông Hưng</t>
  </si>
  <si>
    <t>Lê Quyết Thắng</t>
  </si>
  <si>
    <t>Trần Văn Thương</t>
  </si>
  <si>
    <t>Nguyễn Thị Trang</t>
  </si>
  <si>
    <t>Dương Thị Lan</t>
  </si>
  <si>
    <t>Nguyễn Thanh Tùng</t>
  </si>
  <si>
    <t>Trần Thị Thơm</t>
  </si>
  <si>
    <t>Đỗ Thị Hoa</t>
  </si>
  <si>
    <t>Nguyễn Thị Mến</t>
  </si>
  <si>
    <t>Phạm Hữu Chiến</t>
  </si>
  <si>
    <t>Đỗ Thanh Tùng</t>
  </si>
  <si>
    <t>Trần Hữu Phúc</t>
  </si>
  <si>
    <t>Bùi Công Viên</t>
  </si>
  <si>
    <t>Nguyễn Thành Trung</t>
  </si>
  <si>
    <t>Bùi Thanh Nhạn</t>
  </si>
  <si>
    <t>Trần Hoàng Anh</t>
  </si>
  <si>
    <t>Hoàng Thanh Vân</t>
  </si>
  <si>
    <t>Đỗ Văn Thược</t>
  </si>
  <si>
    <t>Nguyễn Thị Phương</t>
  </si>
  <si>
    <t>Trần Đình Hưởng</t>
  </si>
  <si>
    <t>Trần Thị Thanh</t>
  </si>
  <si>
    <t>Nguyễn Bá Thiện</t>
  </si>
  <si>
    <t>Nguyễn Sĩ Sơn</t>
  </si>
  <si>
    <t>Nguyễn Chí Thanh</t>
  </si>
  <si>
    <t>Nguyễn Thị Mai B</t>
  </si>
  <si>
    <t>Nguyễn Thị Thanh</t>
  </si>
  <si>
    <t>Trần Thị Duyên</t>
  </si>
  <si>
    <t>Hoàng Văn Nghị</t>
  </si>
  <si>
    <t>Vũ Mạnh Hùng</t>
  </si>
  <si>
    <t>Nguyễn Đình Gián</t>
  </si>
  <si>
    <t>Hồ Trung Sỹ</t>
  </si>
  <si>
    <t>Đoàn Quang Thế</t>
  </si>
  <si>
    <t>Trần Văn Duyệt</t>
  </si>
  <si>
    <t>Tạ Văn Kiên</t>
  </si>
  <si>
    <t>Hoàng Văn Nam</t>
  </si>
  <si>
    <t>Khương Phúc Lợi</t>
  </si>
  <si>
    <t>Nguyễn Mạnh Tường</t>
  </si>
  <si>
    <t>Nguyễn Tô Hoài</t>
  </si>
  <si>
    <t>Nguyễn Văn Đức</t>
  </si>
  <si>
    <t>Phạm Thu Hiền</t>
  </si>
  <si>
    <t>Vũ Đức Quyết</t>
  </si>
  <si>
    <t>Vũ Ngọc Thuần</t>
  </si>
  <si>
    <t>Nguyễn Khắc Hiếu</t>
  </si>
  <si>
    <t>Phạm Đình Biển</t>
  </si>
  <si>
    <t>Bùi Ngọc Hùng</t>
  </si>
  <si>
    <t>Trần Xuân Thủy</t>
  </si>
  <si>
    <t>Phạm Thị Thanh</t>
  </si>
  <si>
    <t>Ngô Thị Hài</t>
  </si>
  <si>
    <t>Khoa Kinh tế</t>
  </si>
  <si>
    <t>Đỗ Văn Mạnh</t>
  </si>
  <si>
    <t>Đỗ Thảo Dịu</t>
  </si>
  <si>
    <t>Nguyễn Thị Thúy</t>
  </si>
  <si>
    <t>Trần Hoàng Tùng</t>
  </si>
  <si>
    <t>Nguyễn Phương Thúy</t>
  </si>
  <si>
    <t>Đỗ Thị Mơ</t>
  </si>
  <si>
    <t>Lãnh Thị Hoà</t>
  </si>
  <si>
    <t>Nguyễn Thị Mơ</t>
  </si>
  <si>
    <t>Phạm Thu Trà</t>
  </si>
  <si>
    <t>Lê Xuân Hương</t>
  </si>
  <si>
    <t>Vũ Thị Phượng</t>
  </si>
  <si>
    <t>Nguyễn Thị Thơm</t>
  </si>
  <si>
    <t>Nguyễn Thị Thủy</t>
  </si>
  <si>
    <t>Hoàng Thị Thúy</t>
  </si>
  <si>
    <t>Hoàng Thu Hương</t>
  </si>
  <si>
    <t>Nguyễn Đình Quyết</t>
  </si>
  <si>
    <t>Nguyễn Đình Hảo</t>
  </si>
  <si>
    <t>Vũ Hữu Quảng</t>
  </si>
  <si>
    <t>Nguyễn Quang Hưng</t>
  </si>
  <si>
    <t>Phạm Anh Mai</t>
  </si>
  <si>
    <t>Nguyễn Thu Hương</t>
  </si>
  <si>
    <t>Đinh Thanh Hoàn</t>
  </si>
  <si>
    <t>Nguyễn Thị Huệ</t>
  </si>
  <si>
    <t>Cao Hải An</t>
  </si>
  <si>
    <t>Phạm Hải Châu</t>
  </si>
  <si>
    <t>Phạm Thị Miến</t>
  </si>
  <si>
    <t>Nguyễn Thị Nhung</t>
  </si>
  <si>
    <t>Vũ Ngọc Hà</t>
  </si>
  <si>
    <t>Bùi Thị Quỳnh</t>
  </si>
  <si>
    <t>Trương Trung Thành</t>
  </si>
  <si>
    <t>Lưu Bình</t>
  </si>
  <si>
    <t>Cát Thị Thu Hường</t>
  </si>
  <si>
    <t>Phạm Thị Hà Thanh</t>
  </si>
  <si>
    <t>Lê Thị Thanh Hoa</t>
  </si>
  <si>
    <t>Lê Thị Thu Hương</t>
  </si>
  <si>
    <t>Bùi Thị Hồng Vân</t>
  </si>
  <si>
    <t>Phạm Thị Thu Hà</t>
  </si>
  <si>
    <t>Nguyễn Thị Như Hoa</t>
  </si>
  <si>
    <t>Trần Thị Thuỳ Dung</t>
  </si>
  <si>
    <t>Vũ Thị Thúy Mùi</t>
  </si>
  <si>
    <t>Nguyễn Thị Mai Anh</t>
  </si>
  <si>
    <t>Lê Thị Bình Minh</t>
  </si>
  <si>
    <t>Bùi Thị Thuý Hằng</t>
  </si>
  <si>
    <t>Hà Thị Lan Dung</t>
  </si>
  <si>
    <t>Phạm Thị Lệ Ngọc</t>
  </si>
  <si>
    <t>Phạm Minh Nguyệt</t>
  </si>
  <si>
    <t>Nguyễn Văn Tuấn</t>
  </si>
  <si>
    <t>Vi Thị Nhung</t>
  </si>
  <si>
    <t>Trần Thị Vân</t>
  </si>
  <si>
    <t>Vũ Văn Hùng</t>
  </si>
  <si>
    <t>Nguyễn Thị Phúc</t>
  </si>
  <si>
    <t>Đoàn Thùy Dương</t>
  </si>
  <si>
    <t>Nguyễn Thanh Hằng</t>
  </si>
  <si>
    <t>Hoàng Văn Hùng</t>
  </si>
  <si>
    <t>Hoàng Thị Mỹ</t>
  </si>
  <si>
    <t>Vũ Thị Hằng</t>
  </si>
  <si>
    <t>Nguyễn Xuân Thành</t>
  </si>
  <si>
    <t>Trần Thị Mây</t>
  </si>
  <si>
    <t>Bộ phận</t>
  </si>
  <si>
    <t>Khoa KHCB</t>
  </si>
  <si>
    <t>Khoa CNTT</t>
  </si>
  <si>
    <t>Khoa CK-ĐL</t>
  </si>
  <si>
    <t>Khoa M-CT</t>
  </si>
  <si>
    <t>Khoa TĐ-ĐC</t>
  </si>
  <si>
    <t>TT. ĐTN</t>
  </si>
  <si>
    <t>BM. LLCT</t>
  </si>
  <si>
    <t>Nguyễn Ngọc Minh</t>
  </si>
  <si>
    <t>Đinh Văn Cường</t>
  </si>
  <si>
    <t>Đỗ Văn Vang</t>
  </si>
  <si>
    <t>Bùi Thị Thêm</t>
  </si>
  <si>
    <t>Trần Ngân Hà</t>
  </si>
  <si>
    <t>Trần Thanh Tuyền</t>
  </si>
  <si>
    <t>Nguyễn Văn Hậu</t>
  </si>
  <si>
    <t>Hoàng Quốc Việt</t>
  </si>
  <si>
    <t>Nguyễn Việt Cường</t>
  </si>
  <si>
    <t>Đào Xuân Quân</t>
  </si>
  <si>
    <t>Vũ Thị Ngọc</t>
  </si>
  <si>
    <t>Vũ Thị Duyên</t>
  </si>
  <si>
    <t>Trần Thị Thu Lan</t>
  </si>
  <si>
    <t>Nguyễn Huy Hoàng</t>
  </si>
  <si>
    <t>Lê Thị Hằng</t>
  </si>
  <si>
    <t>Trần Thị Hoàn</t>
  </si>
  <si>
    <t>Nguyễn Thị Diện</t>
  </si>
  <si>
    <t>Ghi chú</t>
  </si>
  <si>
    <t>Nguyễn T Thúy Chinh</t>
  </si>
  <si>
    <t>Phạm Quang Tiến</t>
  </si>
  <si>
    <t>Phạm Duy Quân</t>
  </si>
  <si>
    <t>Phạm Vũ Khiêm</t>
  </si>
  <si>
    <t>Nguyễn T Thu Hà</t>
  </si>
  <si>
    <t>Nguyễn T Thanh Hoa</t>
  </si>
  <si>
    <t>Nguyễn T Thanh Hà</t>
  </si>
  <si>
    <t>Nguyễn T Quế Phương</t>
  </si>
  <si>
    <t>Nguyễn T Thu Hương</t>
  </si>
  <si>
    <t>Nguyễn T Hồng Lịch</t>
  </si>
  <si>
    <t>Vũ T Thuỳ Dương</t>
  </si>
  <si>
    <t>Vũ T Thanh Huyền</t>
  </si>
  <si>
    <t>Nguyễn T Đài Trang</t>
  </si>
  <si>
    <t>Phạm T Anh Thương</t>
  </si>
  <si>
    <t>Nguyễn T Phương Thảo</t>
  </si>
  <si>
    <t>Đoàn T Như Quỳnh</t>
  </si>
  <si>
    <t>Nguyễn T Thương Duyên</t>
  </si>
  <si>
    <t>Đoàn T Bích Thủy</t>
  </si>
  <si>
    <t>Phạm T Như Trang</t>
  </si>
  <si>
    <t>Vũ T Ánh Tuyết</t>
  </si>
  <si>
    <t>Nguyễn T Thu Hường</t>
  </si>
  <si>
    <t>Nguyễn T Thu Hiền</t>
  </si>
  <si>
    <t>Đặng T Thái Hà</t>
  </si>
  <si>
    <t>Trần T Thanh Hương</t>
  </si>
  <si>
    <t>Đặng T Thu Giang</t>
  </si>
  <si>
    <t>Ngô T Lan Hương</t>
  </si>
  <si>
    <t>Nguyễn T Thu Hằng</t>
  </si>
  <si>
    <t>Nguyễn T Thương Huyền</t>
  </si>
  <si>
    <t>Nguyễn T Hải Ninh</t>
  </si>
  <si>
    <t>Chức vụ</t>
  </si>
  <si>
    <t>CQ</t>
  </si>
  <si>
    <t>Tr Khoa</t>
  </si>
  <si>
    <t>GĐTT</t>
  </si>
  <si>
    <t>TBM</t>
  </si>
  <si>
    <t>PT BM</t>
  </si>
  <si>
    <t>PPT Khoa</t>
  </si>
  <si>
    <t>TBM (TK)</t>
  </si>
  <si>
    <t>PTBM (PK)</t>
  </si>
  <si>
    <t>PPT BM</t>
  </si>
  <si>
    <t>Khoa có 40 GV trở lên</t>
  </si>
  <si>
    <t>Phó Khoa</t>
  </si>
  <si>
    <t>NGHỀ</t>
  </si>
  <si>
    <t>TỔNG</t>
  </si>
  <si>
    <t>TT Số 15/2015/TTLT</t>
  </si>
  <si>
    <t>Tỷ lệ HT</t>
  </si>
  <si>
    <t>Tổng KL giảng dạy (giờ)</t>
  </si>
  <si>
    <t>BỘ CÔNG THƯƠNG</t>
  </si>
  <si>
    <t>TRƯỜNG ĐH CÔNG NGHIỆP QUẢNG NINH</t>
  </si>
  <si>
    <t>ĐM GD (%)</t>
  </si>
  <si>
    <t>QĐ 13/2013/QĐ-TTg</t>
  </si>
  <si>
    <t>Tr.Khoa</t>
  </si>
  <si>
    <t>PGĐTT</t>
  </si>
  <si>
    <t>TS 6 tuần (Đã tính 16 tuần)</t>
  </si>
  <si>
    <t>NCSKTT năm cuối từ tháng 9</t>
  </si>
  <si>
    <t>NCS KTT 21 tuần cuối (Hết)</t>
  </si>
  <si>
    <t xml:space="preserve">NCSTT 22 tuần </t>
  </si>
  <si>
    <t>NCSTT 22 tuần</t>
  </si>
  <si>
    <t>NCSTT 14 tuần cuối (Hết)</t>
  </si>
  <si>
    <t>KỲ I NĂM HỌC 2017-2018</t>
  </si>
  <si>
    <t>Trợ lý 22 tuần</t>
  </si>
  <si>
    <t>TS 15 tuần (Đã tính 7 tuần)</t>
  </si>
  <si>
    <t>PBT ĐT</t>
  </si>
  <si>
    <t>T.sản 5 tuần (Đã tính 17 tuần)</t>
  </si>
  <si>
    <t>HIỆU TRƯỞNG</t>
  </si>
  <si>
    <t xml:space="preserve">          NGƯỜI LẬP</t>
  </si>
  <si>
    <t>TS. Hoàng Hùng Thắng</t>
  </si>
  <si>
    <t>CTCĐBP</t>
  </si>
  <si>
    <t>Quản lý</t>
  </si>
  <si>
    <t>KL</t>
  </si>
  <si>
    <t xml:space="preserve">PTBM </t>
  </si>
  <si>
    <t>Tr. lý khoa</t>
  </si>
  <si>
    <t>Tr.lý khoa</t>
  </si>
  <si>
    <t>≥100% ĐM</t>
  </si>
  <si>
    <t xml:space="preserve">                TP. TCCB</t>
  </si>
  <si>
    <t xml:space="preserve"> TP. TC-KT       </t>
  </si>
  <si>
    <t xml:space="preserve">           Trần Đình Hồng</t>
  </si>
  <si>
    <t>TS từ 7/2017</t>
  </si>
  <si>
    <t>Nghỉ không lương 1/8/2017</t>
  </si>
  <si>
    <t>Đi học</t>
  </si>
  <si>
    <t>PCTCĐBP</t>
  </si>
  <si>
    <t xml:space="preserve">              - Định mức giảng dạy học kỳ 1 của GVCT là 135 GC, công tác quản lý của GVCT xem như hoàn thành.</t>
  </si>
  <si>
    <t>NCS NN từ 9/2017</t>
  </si>
  <si>
    <t>TS</t>
  </si>
  <si>
    <t>Trưởng Ban TTND</t>
  </si>
  <si>
    <t>Quản lý BTVH (22 tuần)</t>
  </si>
  <si>
    <t>Hoàng Thanh Hà</t>
  </si>
  <si>
    <t>Trl Khoa</t>
  </si>
  <si>
    <t>Hưởng 50%</t>
  </si>
  <si>
    <t xml:space="preserve">     - GV Trương Trung Thành tính lương như khối phòng ban nghiệp vụ, tức là hưởng 50% lương từ tháng 7 đến tháng 12/2017</t>
  </si>
  <si>
    <t>GVCT sang GVKN từ 20/9, Nguyễn Thế Vĩnh từ GVCT sang GV KN từ 05/6/2017 và chi tạm ứng lương tính trung bình là 70%/ năm</t>
  </si>
  <si>
    <t xml:space="preserve">     - Các GV Trần Đức Quý, Lưu Quang Thủy từ GV chuyên trách (GVCT) sang GV kiêm nhiệm (GVKN) từ 20/7; Dương Anh Tuấn,</t>
  </si>
  <si>
    <t xml:space="preserve"> Lê Thanh Cương từ GVCT sang GVKN từ 10/8, Nguyễn Thị Kim Tuyến từ GVCT sang GV KN từ 01/9/2017, Hoàng Thị Trang từ </t>
  </si>
  <si>
    <t xml:space="preserve">     - GV Lê Quý Chiến chuyển sang GV chuyên trách từ 01/9, Nguyễn Văn Chung chuyển sang GV chuyên trách từ 11/9/2017</t>
  </si>
  <si>
    <t>Bùi Kim Dung</t>
  </si>
  <si>
    <t>(Phục vụ việc quyết toán lương 6 tháng cuối năm 2017)</t>
  </si>
  <si>
    <t xml:space="preserve">NGHIỆM THU KHỐI LƯỢNG GIẢNG DẠY VÀ QUẢN LÝ CỦA GIẢNG VIÊN CHUYÊN TRÁCH </t>
  </si>
  <si>
    <t xml:space="preserve">               + Đối với giảng viên: Chi lương = Tỷ lệ hoàn thành định mức giảng dạy (cột 11)  x Lương (Lương theo hệ số lương hiện hưởng+</t>
  </si>
  <si>
    <t xml:space="preserve"> Phụ cấp chức vụ + Phụ cấp thâm niên vượt khung + Phụ cấp thâm niên Nhà giáo+ Phụ cấp ưu đãi nhà giáo).</t>
  </si>
  <si>
    <t xml:space="preserve">      - Căn cứ thanh toán lương từ tháng 7 đến tháng 12/2017: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</si>
</sst>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-* #,##0_-;\-* #,##0_-;_-* &quot;-&quot;_-;_-@_-"/>
    <numFmt numFmtId="181" formatCode="_-* #,##0.00_-;\-* #,##0.00_-;_-* &quot;-&quot;??_-;_-@_-"/>
    <numFmt numFmtId="182" formatCode="_ * #,##0_ ;_ * \-#,##0_ ;_ * &quot;-&quot;_ ;_ @_ "/>
    <numFmt numFmtId="183" formatCode="_ * #,##0.00_ ;_ * \-#,##0.00_ ;_ * &quot;-&quot;??_ ;_ @_ "/>
    <numFmt numFmtId="184" formatCode="\$#,##0\ ;\(\$#,##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&quot;\&quot;#,##0.00;[Red]&quot;\&quot;\-#,##0.00"/>
    <numFmt numFmtId="188" formatCode="&quot;\&quot;#,##0;[Red]&quot;\&quot;\-#,##0"/>
    <numFmt numFmtId="189" formatCode="_(* #,##0_);_(* \(#,##0\);_(* &quot;-&quot;??_);_(@_)"/>
    <numFmt numFmtId="190" formatCode="#,##0.0"/>
    <numFmt numFmtId="191" formatCode="#,##0.000"/>
    <numFmt numFmtId="192" formatCode="0.0"/>
    <numFmt numFmtId="193" formatCode="0.000000"/>
    <numFmt numFmtId="194" formatCode="0.0000000"/>
    <numFmt numFmtId="195" formatCode="0.00000"/>
    <numFmt numFmtId="196" formatCode="0.0000"/>
    <numFmt numFmtId="197" formatCode="0.000"/>
  </numFmts>
  <fonts count="70">
    <font>
      <sz val="10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2"/>
      <name val="µ¸¿òÃ¼"/>
      <family val="3"/>
    </font>
    <font>
      <sz val="11"/>
      <name val="µ¸¿ò"/>
      <family val="0"/>
    </font>
    <font>
      <b/>
      <sz val="10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Helv"/>
      <family val="2"/>
    </font>
    <font>
      <sz val="12"/>
      <name val="¹ÙÅÁÃ¼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.VnTime"/>
      <family val="2"/>
    </font>
    <font>
      <sz val="10"/>
      <color indexed="10"/>
      <name val=".VnTime"/>
      <family val="2"/>
    </font>
    <font>
      <b/>
      <sz val="11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.VnTime"/>
      <family val="2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name val=".VnTime"/>
      <family val="2"/>
    </font>
    <font>
      <b/>
      <sz val="11"/>
      <name val="Arial"/>
      <family val="0"/>
    </font>
    <font>
      <sz val="9"/>
      <color indexed="10"/>
      <name val="Times New Roman"/>
      <family val="1"/>
    </font>
    <font>
      <sz val="12.5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58" fillId="3" borderId="0" applyNumberFormat="0" applyBorder="0" applyAlignment="0" applyProtection="0"/>
    <xf numFmtId="0" fontId="8" fillId="0" borderId="0">
      <alignment/>
      <protection/>
    </xf>
    <xf numFmtId="0" fontId="59" fillId="20" borderId="1" applyNumberFormat="0" applyAlignment="0" applyProtection="0"/>
    <xf numFmtId="0" fontId="9" fillId="0" borderId="0">
      <alignment/>
      <protection/>
    </xf>
    <xf numFmtId="0" fontId="6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2" fillId="4" borderId="0" applyNumberFormat="0" applyBorder="0" applyAlignment="0" applyProtection="0"/>
    <xf numFmtId="38" fontId="11" fillId="22" borderId="0" applyNumberFormat="0" applyBorder="0" applyAlignment="0" applyProtection="0"/>
    <xf numFmtId="0" fontId="12" fillId="0" borderId="0">
      <alignment horizontal="left"/>
      <protection/>
    </xf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7" borderId="1" applyNumberFormat="0" applyAlignment="0" applyProtection="0"/>
    <xf numFmtId="10" fontId="11" fillId="22" borderId="6" applyNumberFormat="0" applyBorder="0" applyAlignment="0" applyProtection="0"/>
    <xf numFmtId="0" fontId="65" fillId="0" borderId="7" applyNumberFormat="0" applyFill="0" applyAlignment="0" applyProtection="0"/>
    <xf numFmtId="0" fontId="16" fillId="0" borderId="8">
      <alignment/>
      <protection/>
    </xf>
    <xf numFmtId="0" fontId="66" fillId="23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0" fontId="67" fillId="20" borderId="10" applyNumberFormat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6" fillId="0" borderId="0">
      <alignment/>
      <protection/>
    </xf>
    <xf numFmtId="0" fontId="68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69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0" borderId="0">
      <alignment/>
      <protection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</cellStyleXfs>
  <cellXfs count="146">
    <xf numFmtId="0" fontId="0" fillId="0" borderId="0" xfId="0" applyAlignment="1">
      <alignment/>
    </xf>
    <xf numFmtId="0" fontId="27" fillId="4" borderId="0" xfId="103" applyFont="1" applyFill="1">
      <alignment/>
      <protection/>
    </xf>
    <xf numFmtId="0" fontId="1" fillId="0" borderId="0" xfId="103">
      <alignment/>
      <protection/>
    </xf>
    <xf numFmtId="0" fontId="1" fillId="4" borderId="0" xfId="103" applyFill="1">
      <alignment/>
      <protection/>
    </xf>
    <xf numFmtId="0" fontId="1" fillId="23" borderId="12" xfId="103" applyFill="1" applyBorder="1">
      <alignment/>
      <protection/>
    </xf>
    <xf numFmtId="0" fontId="28" fillId="25" borderId="13" xfId="103" applyFont="1" applyFill="1" applyBorder="1" applyAlignment="1">
      <alignment horizontal="center"/>
      <protection/>
    </xf>
    <xf numFmtId="0" fontId="29" fillId="26" borderId="14" xfId="103" applyFont="1" applyFill="1" applyBorder="1" applyAlignment="1">
      <alignment horizontal="center"/>
      <protection/>
    </xf>
    <xf numFmtId="0" fontId="28" fillId="25" borderId="14" xfId="103" applyFont="1" applyFill="1" applyBorder="1" applyAlignment="1">
      <alignment horizontal="center"/>
      <protection/>
    </xf>
    <xf numFmtId="0" fontId="28" fillId="25" borderId="15" xfId="103" applyFont="1" applyFill="1" applyBorder="1" applyAlignment="1">
      <alignment horizontal="center"/>
      <protection/>
    </xf>
    <xf numFmtId="0" fontId="1" fillId="23" borderId="16" xfId="103" applyFill="1" applyBorder="1">
      <alignment/>
      <protection/>
    </xf>
    <xf numFmtId="0" fontId="1" fillId="23" borderId="17" xfId="103" applyFill="1" applyBorder="1">
      <alignment/>
      <protection/>
    </xf>
    <xf numFmtId="0" fontId="24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0" fillId="0" borderId="0" xfId="83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6" fillId="0" borderId="16" xfId="83" applyFont="1" applyFill="1" applyBorder="1" applyAlignment="1">
      <alignment horizontal="center" vertical="center" wrapText="1"/>
      <protection/>
    </xf>
    <xf numFmtId="0" fontId="36" fillId="0" borderId="18" xfId="83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7" fillId="0" borderId="6" xfId="83" applyFont="1" applyFill="1" applyBorder="1" applyAlignment="1">
      <alignment horizontal="center" vertical="center" wrapText="1"/>
      <protection/>
    </xf>
    <xf numFmtId="0" fontId="39" fillId="0" borderId="0" xfId="83" applyFont="1" applyFill="1" applyAlignment="1">
      <alignment horizontal="center" vertical="center"/>
      <protection/>
    </xf>
    <xf numFmtId="0" fontId="34" fillId="0" borderId="0" xfId="0" applyFont="1" applyFill="1" applyBorder="1" applyAlignment="1">
      <alignment/>
    </xf>
    <xf numFmtId="189" fontId="35" fillId="0" borderId="0" xfId="0" applyNumberFormat="1" applyFont="1" applyFill="1" applyBorder="1" applyAlignment="1">
      <alignment/>
    </xf>
    <xf numFmtId="0" fontId="39" fillId="0" borderId="0" xfId="83" applyFont="1" applyFill="1" applyAlignment="1">
      <alignment horizontal="center"/>
      <protection/>
    </xf>
    <xf numFmtId="0" fontId="3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83" applyFont="1" applyFill="1" applyAlignment="1">
      <alignment horizontal="center"/>
      <protection/>
    </xf>
    <xf numFmtId="0" fontId="34" fillId="0" borderId="0" xfId="0" applyFont="1" applyFill="1" applyAlignment="1">
      <alignment horizontal="center"/>
    </xf>
    <xf numFmtId="189" fontId="34" fillId="0" borderId="0" xfId="0" applyNumberFormat="1" applyFont="1" applyFill="1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35" fillId="0" borderId="18" xfId="83" applyFont="1" applyFill="1" applyBorder="1" applyAlignment="1">
      <alignment horizontal="center" vertical="center"/>
      <protection/>
    </xf>
    <xf numFmtId="0" fontId="35" fillId="0" borderId="18" xfId="83" applyFont="1" applyFill="1" applyBorder="1" applyAlignment="1">
      <alignment horizontal="center" vertical="center" wrapText="1"/>
      <protection/>
    </xf>
    <xf numFmtId="0" fontId="35" fillId="0" borderId="6" xfId="83" applyFont="1" applyFill="1" applyBorder="1" applyAlignment="1">
      <alignment horizontal="center" vertical="center" wrapText="1"/>
      <protection/>
    </xf>
    <xf numFmtId="0" fontId="35" fillId="0" borderId="1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0" xfId="83" applyFont="1" applyFill="1" applyAlignment="1">
      <alignment vertical="center"/>
      <protection/>
    </xf>
    <xf numFmtId="0" fontId="39" fillId="0" borderId="0" xfId="83" applyFont="1" applyFill="1">
      <alignment/>
      <protection/>
    </xf>
    <xf numFmtId="0" fontId="42" fillId="0" borderId="0" xfId="83" applyFont="1" applyFill="1" applyAlignment="1">
      <alignment horizontal="center"/>
      <protection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9" xfId="83" applyFont="1" applyFill="1" applyBorder="1" applyAlignment="1">
      <alignment horizontal="center" vertical="center" wrapText="1"/>
      <protection/>
    </xf>
    <xf numFmtId="0" fontId="37" fillId="0" borderId="20" xfId="83" applyFont="1" applyFill="1" applyBorder="1" applyAlignment="1">
      <alignment horizontal="center" vertical="center" wrapText="1"/>
      <protection/>
    </xf>
    <xf numFmtId="0" fontId="35" fillId="0" borderId="18" xfId="83" applyFont="1" applyFill="1" applyBorder="1" applyAlignment="1">
      <alignment horizontal="center" vertical="center" wrapText="1"/>
      <protection/>
    </xf>
    <xf numFmtId="0" fontId="35" fillId="0" borderId="21" xfId="83" applyFont="1" applyFill="1" applyBorder="1" applyAlignment="1">
      <alignment horizontal="center" vertical="center" wrapText="1"/>
      <protection/>
    </xf>
    <xf numFmtId="2" fontId="45" fillId="0" borderId="22" xfId="83" applyNumberFormat="1" applyFont="1" applyFill="1" applyBorder="1" applyAlignment="1">
      <alignment horizontal="center"/>
      <protection/>
    </xf>
    <xf numFmtId="2" fontId="45" fillId="0" borderId="23" xfId="83" applyNumberFormat="1" applyFont="1" applyFill="1" applyBorder="1" applyAlignment="1">
      <alignment horizontal="center"/>
      <protection/>
    </xf>
    <xf numFmtId="0" fontId="38" fillId="0" borderId="23" xfId="0" applyFont="1" applyFill="1" applyBorder="1" applyAlignment="1">
      <alignment horizontal="left"/>
    </xf>
    <xf numFmtId="0" fontId="32" fillId="0" borderId="6" xfId="0" applyFont="1" applyFill="1" applyBorder="1" applyAlignment="1">
      <alignment horizontal="center" vertical="center"/>
    </xf>
    <xf numFmtId="189" fontId="35" fillId="0" borderId="16" xfId="57" applyNumberFormat="1" applyFont="1" applyFill="1" applyBorder="1" applyAlignment="1">
      <alignment horizontal="center"/>
    </xf>
    <xf numFmtId="189" fontId="35" fillId="0" borderId="18" xfId="57" applyNumberFormat="1" applyFont="1" applyFill="1" applyBorder="1" applyAlignment="1">
      <alignment horizontal="center" vertical="center"/>
    </xf>
    <xf numFmtId="0" fontId="34" fillId="0" borderId="22" xfId="83" applyFont="1" applyFill="1" applyBorder="1" applyAlignment="1">
      <alignment horizontal="center" vertical="center"/>
      <protection/>
    </xf>
    <xf numFmtId="189" fontId="34" fillId="0" borderId="22" xfId="57" applyNumberFormat="1" applyFont="1" applyFill="1" applyBorder="1" applyAlignment="1">
      <alignment horizontal="center" vertical="center"/>
    </xf>
    <xf numFmtId="3" fontId="45" fillId="0" borderId="22" xfId="83" applyNumberFormat="1" applyFont="1" applyFill="1" applyBorder="1" applyAlignment="1">
      <alignment horizontal="center"/>
      <protection/>
    </xf>
    <xf numFmtId="192" fontId="45" fillId="0" borderId="22" xfId="83" applyNumberFormat="1" applyFont="1" applyFill="1" applyBorder="1" applyAlignment="1">
      <alignment horizontal="center"/>
      <protection/>
    </xf>
    <xf numFmtId="0" fontId="45" fillId="0" borderId="22" xfId="83" applyFont="1" applyFill="1" applyBorder="1" applyAlignment="1">
      <alignment horizontal="center"/>
      <protection/>
    </xf>
    <xf numFmtId="3" fontId="45" fillId="0" borderId="22" xfId="57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left"/>
    </xf>
    <xf numFmtId="0" fontId="34" fillId="0" borderId="23" xfId="83" applyFont="1" applyFill="1" applyBorder="1" applyAlignment="1">
      <alignment horizontal="center" vertical="center"/>
      <protection/>
    </xf>
    <xf numFmtId="189" fontId="34" fillId="0" borderId="23" xfId="57" applyNumberFormat="1" applyFont="1" applyFill="1" applyBorder="1" applyAlignment="1">
      <alignment horizontal="center" vertical="center"/>
    </xf>
    <xf numFmtId="3" fontId="45" fillId="0" borderId="23" xfId="83" applyNumberFormat="1" applyFont="1" applyFill="1" applyBorder="1" applyAlignment="1">
      <alignment horizontal="center"/>
      <protection/>
    </xf>
    <xf numFmtId="192" fontId="45" fillId="0" borderId="23" xfId="83" applyNumberFormat="1" applyFont="1" applyFill="1" applyBorder="1" applyAlignment="1">
      <alignment horizontal="center"/>
      <protection/>
    </xf>
    <xf numFmtId="0" fontId="45" fillId="0" borderId="23" xfId="83" applyFont="1" applyFill="1" applyBorder="1" applyAlignment="1">
      <alignment horizontal="center"/>
      <protection/>
    </xf>
    <xf numFmtId="0" fontId="34" fillId="0" borderId="23" xfId="0" applyFont="1" applyFill="1" applyBorder="1" applyAlignment="1">
      <alignment horizontal="left"/>
    </xf>
    <xf numFmtId="190" fontId="45" fillId="0" borderId="23" xfId="83" applyNumberFormat="1" applyFont="1" applyFill="1" applyBorder="1" applyAlignment="1">
      <alignment horizontal="center"/>
      <protection/>
    </xf>
    <xf numFmtId="0" fontId="45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 horizontal="left"/>
    </xf>
    <xf numFmtId="0" fontId="45" fillId="0" borderId="23" xfId="83" applyFont="1" applyFill="1" applyBorder="1" applyAlignment="1">
      <alignment horizontal="center"/>
      <protection/>
    </xf>
    <xf numFmtId="0" fontId="45" fillId="0" borderId="23" xfId="0" applyFont="1" applyFill="1" applyBorder="1" applyAlignment="1">
      <alignment horizontal="center"/>
    </xf>
    <xf numFmtId="189" fontId="34" fillId="0" borderId="23" xfId="57" applyNumberFormat="1" applyFont="1" applyFill="1" applyBorder="1" applyAlignment="1">
      <alignment horizontal="left"/>
    </xf>
    <xf numFmtId="3" fontId="51" fillId="0" borderId="23" xfId="83" applyNumberFormat="1" applyFont="1" applyFill="1" applyBorder="1" applyAlignment="1">
      <alignment horizontal="center"/>
      <protection/>
    </xf>
    <xf numFmtId="17" fontId="34" fillId="0" borderId="23" xfId="0" applyNumberFormat="1" applyFont="1" applyFill="1" applyBorder="1" applyAlignment="1">
      <alignment horizontal="left"/>
    </xf>
    <xf numFmtId="0" fontId="45" fillId="0" borderId="23" xfId="0" applyFont="1" applyFill="1" applyBorder="1" applyAlignment="1">
      <alignment/>
    </xf>
    <xf numFmtId="0" fontId="45" fillId="0" borderId="23" xfId="0" applyFont="1" applyFill="1" applyBorder="1" applyAlignment="1">
      <alignment horizontal="center"/>
    </xf>
    <xf numFmtId="0" fontId="45" fillId="0" borderId="23" xfId="0" applyFont="1" applyFill="1" applyBorder="1" applyAlignment="1">
      <alignment/>
    </xf>
    <xf numFmtId="4" fontId="45" fillId="0" borderId="23" xfId="83" applyNumberFormat="1" applyFont="1" applyFill="1" applyBorder="1" applyAlignment="1">
      <alignment horizontal="center"/>
      <protection/>
    </xf>
    <xf numFmtId="190" fontId="34" fillId="0" borderId="23" xfId="83" applyNumberFormat="1" applyFont="1" applyFill="1" applyBorder="1" applyAlignment="1">
      <alignment horizontal="center"/>
      <protection/>
    </xf>
    <xf numFmtId="3" fontId="34" fillId="0" borderId="23" xfId="83" applyNumberFormat="1" applyFont="1" applyFill="1" applyBorder="1" applyAlignment="1">
      <alignment horizontal="center"/>
      <protection/>
    </xf>
    <xf numFmtId="0" fontId="47" fillId="0" borderId="23" xfId="83" applyFont="1" applyFill="1" applyBorder="1" applyAlignment="1">
      <alignment horizontal="left"/>
      <protection/>
    </xf>
    <xf numFmtId="189" fontId="38" fillId="0" borderId="23" xfId="57" applyNumberFormat="1" applyFont="1" applyFill="1" applyBorder="1" applyAlignment="1">
      <alignment horizontal="center" vertical="center"/>
    </xf>
    <xf numFmtId="3" fontId="47" fillId="0" borderId="23" xfId="83" applyNumberFormat="1" applyFont="1" applyFill="1" applyBorder="1" applyAlignment="1">
      <alignment horizontal="center"/>
      <protection/>
    </xf>
    <xf numFmtId="0" fontId="52" fillId="0" borderId="23" xfId="0" applyFont="1" applyFill="1" applyBorder="1" applyAlignment="1">
      <alignment horizontal="left"/>
    </xf>
    <xf numFmtId="3" fontId="37" fillId="0" borderId="23" xfId="57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192" fontId="35" fillId="0" borderId="6" xfId="83" applyNumberFormat="1" applyFont="1" applyFill="1" applyBorder="1" applyAlignment="1">
      <alignment horizontal="center" vertical="center"/>
      <protection/>
    </xf>
    <xf numFmtId="189" fontId="37" fillId="0" borderId="18" xfId="57" applyNumberFormat="1" applyFont="1" applyFill="1" applyBorder="1" applyAlignment="1">
      <alignment horizontal="center" vertical="center"/>
    </xf>
    <xf numFmtId="190" fontId="47" fillId="0" borderId="23" xfId="83" applyNumberFormat="1" applyFont="1" applyFill="1" applyBorder="1" applyAlignment="1">
      <alignment horizontal="center"/>
      <protection/>
    </xf>
    <xf numFmtId="0" fontId="53" fillId="0" borderId="23" xfId="0" applyFont="1" applyFill="1" applyBorder="1" applyAlignment="1">
      <alignment horizontal="left"/>
    </xf>
    <xf numFmtId="2" fontId="45" fillId="0" borderId="23" xfId="83" applyNumberFormat="1" applyFont="1" applyFill="1" applyBorder="1" applyAlignment="1">
      <alignment horizontal="center"/>
      <protection/>
    </xf>
    <xf numFmtId="2" fontId="47" fillId="0" borderId="23" xfId="83" applyNumberFormat="1" applyFont="1" applyFill="1" applyBorder="1" applyAlignment="1">
      <alignment horizontal="center"/>
      <protection/>
    </xf>
    <xf numFmtId="3" fontId="45" fillId="0" borderId="23" xfId="57" applyNumberFormat="1" applyFont="1" applyFill="1" applyBorder="1" applyAlignment="1">
      <alignment horizontal="center"/>
    </xf>
    <xf numFmtId="3" fontId="44" fillId="0" borderId="23" xfId="57" applyNumberFormat="1" applyFont="1" applyFill="1" applyBorder="1" applyAlignment="1">
      <alignment horizontal="center"/>
    </xf>
    <xf numFmtId="0" fontId="47" fillId="0" borderId="23" xfId="83" applyFont="1" applyFill="1" applyBorder="1" applyAlignment="1">
      <alignment horizontal="center"/>
      <protection/>
    </xf>
    <xf numFmtId="3" fontId="47" fillId="0" borderId="23" xfId="57" applyNumberFormat="1" applyFont="1" applyFill="1" applyBorder="1" applyAlignment="1">
      <alignment horizontal="center"/>
    </xf>
    <xf numFmtId="0" fontId="45" fillId="0" borderId="22" xfId="83" applyFont="1" applyFill="1" applyBorder="1" applyAlignment="1">
      <alignment horizontal="left"/>
      <protection/>
    </xf>
    <xf numFmtId="0" fontId="45" fillId="0" borderId="23" xfId="83" applyFont="1" applyFill="1" applyBorder="1" applyAlignment="1">
      <alignment horizontal="left"/>
      <protection/>
    </xf>
    <xf numFmtId="3" fontId="45" fillId="0" borderId="23" xfId="57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47" fillId="0" borderId="26" xfId="83" applyFont="1" applyFill="1" applyBorder="1" applyAlignment="1">
      <alignment horizontal="left"/>
      <protection/>
    </xf>
    <xf numFmtId="189" fontId="38" fillId="0" borderId="26" xfId="57" applyNumberFormat="1" applyFont="1" applyFill="1" applyBorder="1" applyAlignment="1">
      <alignment horizontal="center" vertical="center"/>
    </xf>
    <xf numFmtId="3" fontId="47" fillId="0" borderId="26" xfId="83" applyNumberFormat="1" applyFont="1" applyFill="1" applyBorder="1" applyAlignment="1">
      <alignment horizontal="center"/>
      <protection/>
    </xf>
    <xf numFmtId="2" fontId="47" fillId="0" borderId="26" xfId="83" applyNumberFormat="1" applyFont="1" applyFill="1" applyBorder="1" applyAlignment="1">
      <alignment horizontal="center"/>
      <protection/>
    </xf>
    <xf numFmtId="0" fontId="47" fillId="0" borderId="26" xfId="83" applyFont="1" applyFill="1" applyBorder="1" applyAlignment="1">
      <alignment horizontal="center"/>
      <protection/>
    </xf>
    <xf numFmtId="3" fontId="47" fillId="0" borderId="26" xfId="57" applyNumberFormat="1" applyFont="1" applyFill="1" applyBorder="1" applyAlignment="1">
      <alignment horizontal="center"/>
    </xf>
    <xf numFmtId="0" fontId="38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45" fillId="27" borderId="22" xfId="83" applyFont="1" applyFill="1" applyBorder="1" applyAlignment="1">
      <alignment horizontal="center"/>
      <protection/>
    </xf>
    <xf numFmtId="192" fontId="45" fillId="0" borderId="26" xfId="83" applyNumberFormat="1" applyFont="1" applyFill="1" applyBorder="1" applyAlignment="1">
      <alignment horizontal="center"/>
      <protection/>
    </xf>
    <xf numFmtId="0" fontId="46" fillId="0" borderId="0" xfId="83" applyFont="1" applyFill="1" applyBorder="1" applyAlignment="1">
      <alignment horizontal="center" vertical="center"/>
      <protection/>
    </xf>
    <xf numFmtId="2" fontId="46" fillId="0" borderId="0" xfId="83" applyNumberFormat="1" applyFont="1" applyFill="1" applyBorder="1" applyAlignment="1">
      <alignment horizontal="center"/>
      <protection/>
    </xf>
    <xf numFmtId="0" fontId="34" fillId="0" borderId="26" xfId="83" applyFont="1" applyFill="1" applyBorder="1" applyAlignment="1">
      <alignment horizontal="center" vertical="center"/>
      <protection/>
    </xf>
    <xf numFmtId="0" fontId="55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33" fillId="0" borderId="16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9" fillId="0" borderId="0" xfId="83" applyFont="1" applyFill="1" applyBorder="1" applyAlignment="1">
      <alignment horizontal="center"/>
      <protection/>
    </xf>
    <xf numFmtId="0" fontId="43" fillId="0" borderId="0" xfId="83" applyFont="1" applyFill="1" applyBorder="1" applyAlignment="1">
      <alignment horizontal="center" vertical="center"/>
      <protection/>
    </xf>
    <xf numFmtId="2" fontId="46" fillId="0" borderId="0" xfId="83" applyNumberFormat="1" applyFont="1" applyFill="1" applyBorder="1" applyAlignment="1">
      <alignment horizontal="center"/>
      <protection/>
    </xf>
    <xf numFmtId="0" fontId="46" fillId="0" borderId="27" xfId="83" applyFont="1" applyFill="1" applyBorder="1" applyAlignment="1">
      <alignment horizontal="center" vertical="center"/>
      <protection/>
    </xf>
    <xf numFmtId="0" fontId="39" fillId="0" borderId="0" xfId="83" applyFont="1" applyFill="1" applyAlignment="1">
      <alignment horizontal="center"/>
      <protection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3" fillId="0" borderId="16" xfId="83" applyFont="1" applyFill="1" applyBorder="1" applyAlignment="1">
      <alignment horizontal="center" vertical="center"/>
      <protection/>
    </xf>
    <xf numFmtId="0" fontId="33" fillId="0" borderId="18" xfId="83" applyFont="1" applyFill="1" applyBorder="1" applyAlignment="1">
      <alignment horizontal="center" vertical="center"/>
      <protection/>
    </xf>
    <xf numFmtId="0" fontId="40" fillId="0" borderId="18" xfId="0" applyFont="1" applyBorder="1" applyAlignment="1">
      <alignment horizontal="center" vertical="center"/>
    </xf>
    <xf numFmtId="0" fontId="33" fillId="0" borderId="19" xfId="83" applyFont="1" applyFill="1" applyBorder="1" applyAlignment="1">
      <alignment horizontal="center" vertical="center" wrapText="1"/>
      <protection/>
    </xf>
    <xf numFmtId="0" fontId="33" fillId="0" borderId="28" xfId="83" applyFont="1" applyFill="1" applyBorder="1" applyAlignment="1">
      <alignment horizontal="center" vertical="center" wrapText="1"/>
      <protection/>
    </xf>
    <xf numFmtId="0" fontId="33" fillId="0" borderId="24" xfId="83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horizontal="center"/>
    </xf>
    <xf numFmtId="0" fontId="49" fillId="0" borderId="0" xfId="83" applyFont="1" applyFill="1" applyBorder="1" applyAlignment="1">
      <alignment horizontal="left"/>
      <protection/>
    </xf>
    <xf numFmtId="0" fontId="39" fillId="0" borderId="0" xfId="83" applyFont="1" applyFill="1" applyAlignment="1">
      <alignment horizontal="center" vertical="center"/>
      <protection/>
    </xf>
    <xf numFmtId="0" fontId="54" fillId="0" borderId="0" xfId="83" applyFont="1" applyFill="1" applyBorder="1" applyAlignment="1">
      <alignment horizontal="left"/>
      <protection/>
    </xf>
    <xf numFmtId="0" fontId="48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83" applyFont="1" applyFill="1" applyAlignment="1">
      <alignment horizontal="center"/>
      <protection/>
    </xf>
    <xf numFmtId="0" fontId="3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94">
    <cellStyle name="Normal" xfId="0"/>
    <cellStyle name="RowLevel_0" xfId="1"/>
    <cellStyle name="ColLevel_0" xfId="2"/>
    <cellStyle name="RowLevel_1" xfId="3"/>
    <cellStyle name="RowLevel_2" xfId="5"/>
    <cellStyle name="?_x001D_??%U©÷u&amp;H©÷9_x0008_? s&#10;_x0007__x0001__x0001_" xfId="15"/>
    <cellStyle name="???? [0.00]_PRODUCT DETAIL Q1" xfId="16"/>
    <cellStyle name="????_PRODUCT DETAIL Q1" xfId="17"/>
    <cellStyle name="???[0]_?? DI" xfId="18"/>
    <cellStyle name="???_?? DI" xfId="19"/>
    <cellStyle name="??[0]_MATL COST ANALYSIS" xfId="20"/>
    <cellStyle name="??_(????)??????" xfId="21"/>
    <cellStyle name="??A? [0]_ÿÿÿÿÿÿ_1_¢¬???¢â? " xfId="22"/>
    <cellStyle name="??A?_ÿÿÿÿÿÿ_1_¢¬???¢â? " xfId="23"/>
    <cellStyle name="?¡±¢¥?_?¨ù??¢´¢¥_¢¬???¢â? " xfId="24"/>
    <cellStyle name="?ðÇ%U?&amp;H?_x0008_?s&#10;_x0007__x0001__x0001_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ÄÞ¸¶ [0]_1" xfId="50"/>
    <cellStyle name="ÄÞ¸¶_1" xfId="51"/>
    <cellStyle name="Bad" xfId="52"/>
    <cellStyle name="Ç¥ÁØ_PO0862_bldg_BQ" xfId="53"/>
    <cellStyle name="Calculation" xfId="54"/>
    <cellStyle name="category" xfId="55"/>
    <cellStyle name="Check Cell" xfId="56"/>
    <cellStyle name="Comma" xfId="57"/>
    <cellStyle name="Comma [0]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Grey" xfId="68"/>
    <cellStyle name="HEADER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put [yellow]" xfId="78"/>
    <cellStyle name="Linked Cell" xfId="79"/>
    <cellStyle name="Model" xfId="80"/>
    <cellStyle name="Neutral" xfId="81"/>
    <cellStyle name="Normal - Style1" xfId="82"/>
    <cellStyle name="Normal_Sheet1" xfId="83"/>
    <cellStyle name="Note" xfId="84"/>
    <cellStyle name="Output" xfId="85"/>
    <cellStyle name="Percent" xfId="86"/>
    <cellStyle name="Percent [2]" xfId="87"/>
    <cellStyle name="subhead" xfId="88"/>
    <cellStyle name="Title" xfId="89"/>
    <cellStyle name="Total" xfId="90"/>
    <cellStyle name="Warning Text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HOBONG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표준_kc-elec system check lis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60;\SE6380\TOP1\MISS_&#168;&#207;&#161;&#192;\ORIGINAL\&#168;&#207;&#161;&#192;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60;\C&#167;%20M&#225;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60;\C&#167;%20M&#225;\My%20Documents\99v0233\Eq_sum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60;\C&#167;%20M&#225;\WINDOWS\TEMP\I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2">
        <row r="16">
          <cell r="I16">
            <v>31.945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AZPP</v>
          </cell>
          <cell r="AI20" t="str">
            <v>ALKYD ZINC PHOSPHATE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24.77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1000</v>
          </cell>
          <cell r="AU20">
            <v>440</v>
          </cell>
          <cell r="AV20">
            <v>368</v>
          </cell>
        </row>
        <row r="21">
          <cell r="AH21" t="str">
            <v>IOP</v>
          </cell>
          <cell r="AI21" t="str">
            <v>IRON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FINISH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17.16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1100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HBCP</v>
          </cell>
          <cell r="AI41" t="str">
            <v>HIGH BUILD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COATING/POLYAMIDE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EMP</v>
          </cell>
          <cell r="AI57" t="str">
            <v>EPOXY MIDDLE PRIMER 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RESIN.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 SILICONE RESIN.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SILICONE RESIN.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21.52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650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A1" sqref="A1"/>
    </sheetView>
  </sheetViews>
  <sheetFormatPr defaultColWidth="8.75390625" defaultRowHeight="12.75"/>
  <cols>
    <col min="1" max="1" width="28.375" style="2" customWidth="1"/>
    <col min="2" max="2" width="1.25" style="2" customWidth="1"/>
    <col min="3" max="3" width="30.625" style="2" customWidth="1"/>
    <col min="4" max="16384" width="8.75390625" style="2" customWidth="1"/>
  </cols>
  <sheetData>
    <row r="1" ht="12.75">
      <c r="A1" s="1" t="e">
        <v>#REF!</v>
      </c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8"/>
  <sheetViews>
    <sheetView tabSelected="1" zoomScalePageLayoutView="0" workbookViewId="0" topLeftCell="A136">
      <selection activeCell="F215" sqref="F215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12.75390625" style="0" customWidth="1"/>
    <col min="4" max="4" width="0" style="0" hidden="1" customWidth="1"/>
    <col min="5" max="5" width="9.75390625" style="0" customWidth="1"/>
    <col min="6" max="6" width="8.375" style="0" customWidth="1"/>
    <col min="7" max="7" width="7.625" style="0" customWidth="1"/>
    <col min="8" max="8" width="7.625" style="16" customWidth="1"/>
    <col min="9" max="9" width="8.625" style="0" customWidth="1"/>
    <col min="10" max="10" width="0.12890625" style="0" hidden="1" customWidth="1"/>
    <col min="11" max="11" width="8.875" style="0" customWidth="1"/>
    <col min="12" max="12" width="9.25390625" style="0" customWidth="1"/>
    <col min="13" max="13" width="11.875" style="11" customWidth="1"/>
    <col min="14" max="14" width="22.25390625" style="16" customWidth="1"/>
  </cols>
  <sheetData>
    <row r="1" spans="1:14" ht="16.5">
      <c r="A1" s="125" t="s">
        <v>237</v>
      </c>
      <c r="B1" s="125"/>
      <c r="C1" s="125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6.5">
      <c r="A2" s="127" t="s">
        <v>238</v>
      </c>
      <c r="B2" s="127"/>
      <c r="C2" s="127"/>
      <c r="D2" s="127"/>
      <c r="E2" s="127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6.5">
      <c r="A3" s="117"/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8.75">
      <c r="A4" s="128" t="s">
        <v>286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8.75">
      <c r="A5" s="124" t="s">
        <v>249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ht="18.75">
      <c r="A6" s="124" t="s">
        <v>285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4" ht="15.75">
      <c r="A7" s="129" t="s">
        <v>13</v>
      </c>
      <c r="B7" s="131" t="s">
        <v>14</v>
      </c>
      <c r="C7" s="131" t="s">
        <v>165</v>
      </c>
      <c r="D7" s="21"/>
      <c r="E7" s="21" t="s">
        <v>220</v>
      </c>
      <c r="F7" s="134" t="s">
        <v>236</v>
      </c>
      <c r="G7" s="135"/>
      <c r="H7" s="135"/>
      <c r="I7" s="136"/>
      <c r="J7" s="48"/>
      <c r="K7" s="91" t="s">
        <v>259</v>
      </c>
      <c r="L7" s="92" t="s">
        <v>259</v>
      </c>
      <c r="M7" s="56" t="s">
        <v>235</v>
      </c>
      <c r="N7" s="122" t="s">
        <v>190</v>
      </c>
    </row>
    <row r="8" spans="1:14" ht="14.25">
      <c r="A8" s="130"/>
      <c r="B8" s="132"/>
      <c r="C8" s="133"/>
      <c r="D8" s="22"/>
      <c r="E8" s="22" t="s">
        <v>221</v>
      </c>
      <c r="F8" s="26" t="s">
        <v>221</v>
      </c>
      <c r="G8" s="26" t="s">
        <v>232</v>
      </c>
      <c r="H8" s="26" t="s">
        <v>12</v>
      </c>
      <c r="I8" s="93" t="s">
        <v>233</v>
      </c>
      <c r="J8" s="49"/>
      <c r="K8" s="50" t="s">
        <v>258</v>
      </c>
      <c r="L8" s="51" t="s">
        <v>269</v>
      </c>
      <c r="M8" s="94" t="s">
        <v>239</v>
      </c>
      <c r="N8" s="123"/>
    </row>
    <row r="9" spans="1:14" ht="15">
      <c r="A9" s="36">
        <v>1</v>
      </c>
      <c r="B9" s="37">
        <v>2</v>
      </c>
      <c r="C9" s="36">
        <v>3</v>
      </c>
      <c r="D9" s="38"/>
      <c r="E9" s="38">
        <v>4</v>
      </c>
      <c r="F9" s="55">
        <v>5</v>
      </c>
      <c r="G9" s="39">
        <v>6</v>
      </c>
      <c r="H9" s="39">
        <v>7</v>
      </c>
      <c r="I9" s="39">
        <v>8</v>
      </c>
      <c r="J9" s="39">
        <v>10</v>
      </c>
      <c r="K9" s="39">
        <v>9</v>
      </c>
      <c r="L9" s="38">
        <v>10</v>
      </c>
      <c r="M9" s="57">
        <v>11</v>
      </c>
      <c r="N9" s="40">
        <v>12</v>
      </c>
    </row>
    <row r="10" spans="1:14" ht="15">
      <c r="A10" s="58">
        <v>1</v>
      </c>
      <c r="B10" s="103" t="s">
        <v>19</v>
      </c>
      <c r="C10" s="59" t="s">
        <v>166</v>
      </c>
      <c r="D10" s="60"/>
      <c r="E10" s="60" t="s">
        <v>222</v>
      </c>
      <c r="F10" s="52">
        <v>0</v>
      </c>
      <c r="G10" s="52">
        <v>0</v>
      </c>
      <c r="H10" s="52">
        <v>30.3</v>
      </c>
      <c r="I10" s="61">
        <f>H10+G10+F10</f>
        <v>30.3</v>
      </c>
      <c r="J10" s="62"/>
      <c r="K10" s="115">
        <f>135*30%</f>
        <v>40.5</v>
      </c>
      <c r="L10" s="62"/>
      <c r="M10" s="63">
        <f>(I10+K10+L10)*100/135</f>
        <v>52.44444444444444</v>
      </c>
      <c r="N10" s="64" t="s">
        <v>230</v>
      </c>
    </row>
    <row r="11" spans="1:14" ht="15">
      <c r="A11" s="65">
        <v>2</v>
      </c>
      <c r="B11" s="104" t="s">
        <v>20</v>
      </c>
      <c r="C11" s="66" t="s">
        <v>166</v>
      </c>
      <c r="D11" s="67"/>
      <c r="E11" s="67"/>
      <c r="F11" s="53">
        <v>0</v>
      </c>
      <c r="G11" s="53">
        <v>0</v>
      </c>
      <c r="H11" s="53">
        <v>60.6</v>
      </c>
      <c r="I11" s="68">
        <f aca="true" t="shared" si="0" ref="I11:I72">H11+G11+F11</f>
        <v>60.6</v>
      </c>
      <c r="J11" s="69"/>
      <c r="K11" s="69"/>
      <c r="L11" s="69"/>
      <c r="M11" s="99">
        <f aca="true" t="shared" si="1" ref="M11:M71">(I11+K11+L11)*100/135</f>
        <v>44.888888888888886</v>
      </c>
      <c r="N11" s="70"/>
    </row>
    <row r="12" spans="1:14" ht="15">
      <c r="A12" s="65">
        <v>3</v>
      </c>
      <c r="B12" s="104" t="s">
        <v>21</v>
      </c>
      <c r="C12" s="66" t="s">
        <v>166</v>
      </c>
      <c r="D12" s="67"/>
      <c r="E12" s="67" t="s">
        <v>224</v>
      </c>
      <c r="F12" s="53">
        <v>0</v>
      </c>
      <c r="G12" s="53">
        <v>0</v>
      </c>
      <c r="H12" s="53">
        <v>0</v>
      </c>
      <c r="I12" s="68">
        <f t="shared" si="0"/>
        <v>0</v>
      </c>
      <c r="J12" s="69"/>
      <c r="K12" s="69">
        <f>135*20%</f>
        <v>27</v>
      </c>
      <c r="L12" s="69"/>
      <c r="M12" s="99">
        <f t="shared" si="1"/>
        <v>20</v>
      </c>
      <c r="N12" s="70"/>
    </row>
    <row r="13" spans="1:14" ht="15">
      <c r="A13" s="65">
        <v>4</v>
      </c>
      <c r="B13" s="85" t="s">
        <v>196</v>
      </c>
      <c r="C13" s="86" t="s">
        <v>166</v>
      </c>
      <c r="D13" s="87"/>
      <c r="E13" s="87" t="s">
        <v>231</v>
      </c>
      <c r="F13" s="98">
        <v>42</v>
      </c>
      <c r="G13" s="98">
        <v>0</v>
      </c>
      <c r="H13" s="98">
        <v>0</v>
      </c>
      <c r="I13" s="68">
        <f t="shared" si="0"/>
        <v>42</v>
      </c>
      <c r="J13" s="101"/>
      <c r="K13" s="101">
        <f>135*40%</f>
        <v>54</v>
      </c>
      <c r="L13" s="101"/>
      <c r="M13" s="102">
        <f t="shared" si="1"/>
        <v>71.11111111111111</v>
      </c>
      <c r="N13" s="54" t="s">
        <v>274</v>
      </c>
    </row>
    <row r="14" spans="1:14" ht="15">
      <c r="A14" s="65">
        <v>5</v>
      </c>
      <c r="B14" s="85" t="s">
        <v>140</v>
      </c>
      <c r="C14" s="86" t="s">
        <v>166</v>
      </c>
      <c r="D14" s="95">
        <v>0.4</v>
      </c>
      <c r="E14" s="95"/>
      <c r="F14" s="98">
        <v>75</v>
      </c>
      <c r="G14" s="98">
        <v>0</v>
      </c>
      <c r="H14" s="98">
        <v>30.3</v>
      </c>
      <c r="I14" s="68">
        <f t="shared" si="0"/>
        <v>105.3</v>
      </c>
      <c r="J14" s="101"/>
      <c r="K14" s="101"/>
      <c r="L14" s="101"/>
      <c r="M14" s="102">
        <f t="shared" si="1"/>
        <v>78</v>
      </c>
      <c r="N14" s="54"/>
    </row>
    <row r="15" spans="1:14" ht="15">
      <c r="A15" s="65">
        <v>6</v>
      </c>
      <c r="B15" s="85" t="s">
        <v>197</v>
      </c>
      <c r="C15" s="86" t="s">
        <v>166</v>
      </c>
      <c r="D15" s="87"/>
      <c r="E15" s="87" t="s">
        <v>225</v>
      </c>
      <c r="F15" s="98">
        <v>42</v>
      </c>
      <c r="G15" s="98">
        <v>0</v>
      </c>
      <c r="H15" s="98">
        <v>30.3</v>
      </c>
      <c r="I15" s="68">
        <f t="shared" si="0"/>
        <v>72.3</v>
      </c>
      <c r="J15" s="101"/>
      <c r="K15" s="101">
        <f>135*15%</f>
        <v>20.25</v>
      </c>
      <c r="L15" s="101"/>
      <c r="M15" s="102">
        <f t="shared" si="1"/>
        <v>68.55555555555556</v>
      </c>
      <c r="N15" s="54"/>
    </row>
    <row r="16" spans="1:14" ht="15">
      <c r="A16" s="65">
        <v>7</v>
      </c>
      <c r="B16" s="85" t="s">
        <v>141</v>
      </c>
      <c r="C16" s="86" t="s">
        <v>166</v>
      </c>
      <c r="D16" s="87"/>
      <c r="E16" s="87"/>
      <c r="F16" s="98">
        <v>54</v>
      </c>
      <c r="G16" s="98">
        <v>0</v>
      </c>
      <c r="H16" s="98">
        <v>30.3</v>
      </c>
      <c r="I16" s="68">
        <f t="shared" si="0"/>
        <v>84.3</v>
      </c>
      <c r="J16" s="101"/>
      <c r="K16" s="101"/>
      <c r="L16" s="101"/>
      <c r="M16" s="102">
        <f t="shared" si="1"/>
        <v>62.44444444444444</v>
      </c>
      <c r="N16" s="54"/>
    </row>
    <row r="17" spans="1:14" ht="15">
      <c r="A17" s="65">
        <v>8</v>
      </c>
      <c r="B17" s="104" t="s">
        <v>22</v>
      </c>
      <c r="C17" s="66" t="s">
        <v>166</v>
      </c>
      <c r="D17" s="67"/>
      <c r="E17" s="67" t="s">
        <v>224</v>
      </c>
      <c r="F17" s="120">
        <v>49.5</v>
      </c>
      <c r="G17" s="97">
        <v>0</v>
      </c>
      <c r="H17" s="97">
        <v>10</v>
      </c>
      <c r="I17" s="68">
        <f t="shared" si="0"/>
        <v>59.5</v>
      </c>
      <c r="J17" s="74"/>
      <c r="K17" s="74">
        <f>135*20%</f>
        <v>27</v>
      </c>
      <c r="L17" s="74"/>
      <c r="M17" s="105">
        <f t="shared" si="1"/>
        <v>64.07407407407408</v>
      </c>
      <c r="N17" s="70"/>
    </row>
    <row r="18" spans="1:14" ht="15">
      <c r="A18" s="65">
        <v>9</v>
      </c>
      <c r="B18" s="104" t="s">
        <v>23</v>
      </c>
      <c r="C18" s="66" t="s">
        <v>166</v>
      </c>
      <c r="D18" s="67"/>
      <c r="E18" s="67" t="s">
        <v>231</v>
      </c>
      <c r="F18" s="53">
        <v>0</v>
      </c>
      <c r="G18" s="53">
        <v>0</v>
      </c>
      <c r="H18" s="53">
        <v>0</v>
      </c>
      <c r="I18" s="68">
        <f t="shared" si="0"/>
        <v>0</v>
      </c>
      <c r="J18" s="69"/>
      <c r="K18" s="69">
        <f>135*25%</f>
        <v>33.75</v>
      </c>
      <c r="L18" s="69"/>
      <c r="M18" s="99">
        <f t="shared" si="1"/>
        <v>25</v>
      </c>
      <c r="N18" s="70"/>
    </row>
    <row r="19" spans="1:14" ht="15">
      <c r="A19" s="65">
        <v>10</v>
      </c>
      <c r="B19" s="104" t="s">
        <v>24</v>
      </c>
      <c r="C19" s="66" t="s">
        <v>166</v>
      </c>
      <c r="D19" s="67"/>
      <c r="E19" s="67"/>
      <c r="F19" s="97">
        <v>0</v>
      </c>
      <c r="G19" s="97">
        <v>0</v>
      </c>
      <c r="H19" s="97">
        <v>0</v>
      </c>
      <c r="I19" s="68">
        <f t="shared" si="0"/>
        <v>0</v>
      </c>
      <c r="J19" s="74"/>
      <c r="K19" s="74"/>
      <c r="L19" s="74"/>
      <c r="M19" s="105">
        <f t="shared" si="1"/>
        <v>0</v>
      </c>
      <c r="N19" s="70"/>
    </row>
    <row r="20" spans="1:14" ht="15">
      <c r="A20" s="65">
        <v>11</v>
      </c>
      <c r="B20" s="85" t="s">
        <v>142</v>
      </c>
      <c r="C20" s="86" t="s">
        <v>166</v>
      </c>
      <c r="D20" s="87"/>
      <c r="E20" s="87"/>
      <c r="F20" s="98">
        <v>76.2</v>
      </c>
      <c r="G20" s="98">
        <v>0</v>
      </c>
      <c r="H20" s="98">
        <v>0</v>
      </c>
      <c r="I20" s="68">
        <f t="shared" si="0"/>
        <v>76.2</v>
      </c>
      <c r="J20" s="101"/>
      <c r="K20" s="101"/>
      <c r="L20" s="101"/>
      <c r="M20" s="102">
        <f t="shared" si="1"/>
        <v>56.44444444444444</v>
      </c>
      <c r="N20" s="54"/>
    </row>
    <row r="21" spans="1:14" ht="15">
      <c r="A21" s="65">
        <v>12</v>
      </c>
      <c r="B21" s="72" t="s">
        <v>198</v>
      </c>
      <c r="C21" s="66" t="s">
        <v>166</v>
      </c>
      <c r="D21" s="71">
        <v>0.3</v>
      </c>
      <c r="E21" s="71" t="s">
        <v>270</v>
      </c>
      <c r="F21" s="97">
        <v>75.9</v>
      </c>
      <c r="G21" s="97">
        <v>0</v>
      </c>
      <c r="H21" s="97">
        <v>0</v>
      </c>
      <c r="I21" s="68">
        <f t="shared" si="0"/>
        <v>75.9</v>
      </c>
      <c r="J21" s="74"/>
      <c r="K21" s="74">
        <f>135*10%</f>
        <v>13.5</v>
      </c>
      <c r="L21" s="74"/>
      <c r="M21" s="102">
        <f t="shared" si="1"/>
        <v>66.22222222222223</v>
      </c>
      <c r="N21" s="70"/>
    </row>
    <row r="22" spans="1:14" ht="15">
      <c r="A22" s="65">
        <v>13</v>
      </c>
      <c r="B22" s="104" t="s">
        <v>199</v>
      </c>
      <c r="C22" s="66" t="s">
        <v>166</v>
      </c>
      <c r="D22" s="67"/>
      <c r="E22" s="67"/>
      <c r="F22" s="97">
        <v>57.2</v>
      </c>
      <c r="G22" s="97">
        <v>0</v>
      </c>
      <c r="H22" s="97">
        <v>14</v>
      </c>
      <c r="I22" s="68">
        <f t="shared" si="0"/>
        <v>71.2</v>
      </c>
      <c r="J22" s="74"/>
      <c r="K22" s="74"/>
      <c r="L22" s="74"/>
      <c r="M22" s="105">
        <f t="shared" si="1"/>
        <v>52.74074074074074</v>
      </c>
      <c r="N22" s="88"/>
    </row>
    <row r="23" spans="1:14" ht="15">
      <c r="A23" s="65">
        <v>14</v>
      </c>
      <c r="B23" s="104" t="s">
        <v>25</v>
      </c>
      <c r="C23" s="66" t="s">
        <v>166</v>
      </c>
      <c r="D23" s="67"/>
      <c r="E23" s="67"/>
      <c r="F23" s="53">
        <v>135.3</v>
      </c>
      <c r="G23" s="53">
        <v>0</v>
      </c>
      <c r="H23" s="53">
        <v>0</v>
      </c>
      <c r="I23" s="68">
        <f t="shared" si="0"/>
        <v>135.3</v>
      </c>
      <c r="J23" s="69"/>
      <c r="K23" s="69"/>
      <c r="L23" s="69"/>
      <c r="M23" s="89" t="s">
        <v>263</v>
      </c>
      <c r="N23" s="70"/>
    </row>
    <row r="24" spans="1:14" ht="15">
      <c r="A24" s="65">
        <v>15</v>
      </c>
      <c r="B24" s="104" t="s">
        <v>26</v>
      </c>
      <c r="C24" s="66" t="s">
        <v>166</v>
      </c>
      <c r="D24" s="67"/>
      <c r="E24" s="67" t="s">
        <v>225</v>
      </c>
      <c r="F24" s="53">
        <v>76.5</v>
      </c>
      <c r="G24" s="53">
        <v>0</v>
      </c>
      <c r="H24" s="53">
        <v>0</v>
      </c>
      <c r="I24" s="68">
        <f t="shared" si="0"/>
        <v>76.5</v>
      </c>
      <c r="J24" s="69"/>
      <c r="K24" s="69">
        <f>135*15%</f>
        <v>20.25</v>
      </c>
      <c r="L24" s="69"/>
      <c r="M24" s="99">
        <f t="shared" si="1"/>
        <v>71.66666666666667</v>
      </c>
      <c r="N24" s="70"/>
    </row>
    <row r="25" spans="1:14" s="16" customFormat="1" ht="15">
      <c r="A25" s="65">
        <v>16</v>
      </c>
      <c r="B25" s="104" t="s">
        <v>200</v>
      </c>
      <c r="C25" s="66" t="s">
        <v>166</v>
      </c>
      <c r="D25" s="67"/>
      <c r="E25" s="67"/>
      <c r="F25" s="53">
        <v>26.4</v>
      </c>
      <c r="G25" s="53">
        <v>0</v>
      </c>
      <c r="H25" s="53">
        <v>0</v>
      </c>
      <c r="I25" s="68">
        <f t="shared" si="0"/>
        <v>26.4</v>
      </c>
      <c r="J25" s="69"/>
      <c r="K25" s="69"/>
      <c r="L25" s="69"/>
      <c r="M25" s="99">
        <f t="shared" si="1"/>
        <v>19.555555555555557</v>
      </c>
      <c r="N25" s="70"/>
    </row>
    <row r="26" spans="1:14" s="16" customFormat="1" ht="15">
      <c r="A26" s="65">
        <v>17</v>
      </c>
      <c r="B26" s="104" t="s">
        <v>27</v>
      </c>
      <c r="C26" s="66" t="s">
        <v>166</v>
      </c>
      <c r="D26" s="71"/>
      <c r="E26" s="71" t="s">
        <v>224</v>
      </c>
      <c r="F26" s="53">
        <v>96</v>
      </c>
      <c r="G26" s="53">
        <v>0</v>
      </c>
      <c r="H26" s="53">
        <v>0</v>
      </c>
      <c r="I26" s="68">
        <f t="shared" si="0"/>
        <v>96</v>
      </c>
      <c r="J26" s="69"/>
      <c r="K26" s="69">
        <f>135*20%</f>
        <v>27</v>
      </c>
      <c r="L26" s="69"/>
      <c r="M26" s="99">
        <f t="shared" si="1"/>
        <v>91.11111111111111</v>
      </c>
      <c r="N26" s="70"/>
    </row>
    <row r="27" spans="1:14" ht="15">
      <c r="A27" s="65">
        <v>18</v>
      </c>
      <c r="B27" s="104" t="s">
        <v>28</v>
      </c>
      <c r="C27" s="66" t="s">
        <v>166</v>
      </c>
      <c r="D27" s="71">
        <v>0.4</v>
      </c>
      <c r="E27" s="71"/>
      <c r="F27" s="53">
        <v>75.1</v>
      </c>
      <c r="G27" s="53">
        <v>0</v>
      </c>
      <c r="H27" s="53">
        <v>0</v>
      </c>
      <c r="I27" s="68">
        <f t="shared" si="0"/>
        <v>75.1</v>
      </c>
      <c r="J27" s="69"/>
      <c r="K27" s="69"/>
      <c r="L27" s="53"/>
      <c r="M27" s="99">
        <f t="shared" si="1"/>
        <v>55.629629629629626</v>
      </c>
      <c r="N27" s="73" t="s">
        <v>253</v>
      </c>
    </row>
    <row r="28" spans="1:14" ht="15">
      <c r="A28" s="65">
        <v>19</v>
      </c>
      <c r="B28" s="104" t="s">
        <v>29</v>
      </c>
      <c r="C28" s="66" t="s">
        <v>166</v>
      </c>
      <c r="D28" s="67"/>
      <c r="E28" s="67"/>
      <c r="F28" s="53">
        <v>33</v>
      </c>
      <c r="G28" s="53">
        <v>0</v>
      </c>
      <c r="H28" s="53">
        <v>0</v>
      </c>
      <c r="I28" s="68">
        <f t="shared" si="0"/>
        <v>33</v>
      </c>
      <c r="J28" s="69"/>
      <c r="K28" s="69"/>
      <c r="L28" s="69"/>
      <c r="M28" s="99">
        <f t="shared" si="1"/>
        <v>24.444444444444443</v>
      </c>
      <c r="N28" s="70"/>
    </row>
    <row r="29" spans="1:14" ht="15">
      <c r="A29" s="65">
        <v>20</v>
      </c>
      <c r="B29" s="104" t="s">
        <v>30</v>
      </c>
      <c r="C29" s="66" t="s">
        <v>166</v>
      </c>
      <c r="D29" s="67"/>
      <c r="E29" s="67"/>
      <c r="F29" s="53">
        <v>33</v>
      </c>
      <c r="G29" s="53">
        <v>0</v>
      </c>
      <c r="H29" s="53">
        <v>0</v>
      </c>
      <c r="I29" s="68">
        <f t="shared" si="0"/>
        <v>33</v>
      </c>
      <c r="J29" s="69"/>
      <c r="K29" s="69"/>
      <c r="L29" s="69"/>
      <c r="M29" s="99">
        <f t="shared" si="1"/>
        <v>24.444444444444443</v>
      </c>
      <c r="N29" s="70"/>
    </row>
    <row r="30" spans="1:14" ht="15">
      <c r="A30" s="65">
        <v>21</v>
      </c>
      <c r="B30" s="104" t="s">
        <v>31</v>
      </c>
      <c r="C30" s="66" t="s">
        <v>166</v>
      </c>
      <c r="D30" s="71">
        <v>0.3</v>
      </c>
      <c r="E30" s="71" t="s">
        <v>224</v>
      </c>
      <c r="F30" s="53">
        <v>0</v>
      </c>
      <c r="G30" s="53">
        <v>77.4</v>
      </c>
      <c r="H30" s="53">
        <v>0</v>
      </c>
      <c r="I30" s="68">
        <f t="shared" si="0"/>
        <v>77.4</v>
      </c>
      <c r="J30" s="69"/>
      <c r="K30" s="69">
        <f>135*20%</f>
        <v>27</v>
      </c>
      <c r="L30" s="69"/>
      <c r="M30" s="99">
        <f t="shared" si="1"/>
        <v>77.33333333333333</v>
      </c>
      <c r="N30" s="70"/>
    </row>
    <row r="31" spans="1:14" ht="15">
      <c r="A31" s="65">
        <v>22</v>
      </c>
      <c r="B31" s="104" t="s">
        <v>143</v>
      </c>
      <c r="C31" s="66" t="s">
        <v>166</v>
      </c>
      <c r="D31" s="74"/>
      <c r="E31" s="74" t="s">
        <v>225</v>
      </c>
      <c r="F31" s="53">
        <v>0</v>
      </c>
      <c r="G31" s="53">
        <v>0</v>
      </c>
      <c r="H31" s="53">
        <v>0</v>
      </c>
      <c r="I31" s="68">
        <f t="shared" si="0"/>
        <v>0</v>
      </c>
      <c r="J31" s="75"/>
      <c r="K31" s="69">
        <f>135*15%</f>
        <v>20.25</v>
      </c>
      <c r="L31" s="75"/>
      <c r="M31" s="99">
        <f t="shared" si="1"/>
        <v>15</v>
      </c>
      <c r="N31" s="70"/>
    </row>
    <row r="32" spans="1:14" ht="15">
      <c r="A32" s="65">
        <v>23</v>
      </c>
      <c r="B32" s="104" t="s">
        <v>32</v>
      </c>
      <c r="C32" s="66" t="s">
        <v>166</v>
      </c>
      <c r="D32" s="67"/>
      <c r="E32" s="67"/>
      <c r="F32" s="53">
        <v>170</v>
      </c>
      <c r="G32" s="53">
        <v>0</v>
      </c>
      <c r="H32" s="53">
        <v>0</v>
      </c>
      <c r="I32" s="68">
        <f t="shared" si="0"/>
        <v>170</v>
      </c>
      <c r="J32" s="69"/>
      <c r="K32" s="69"/>
      <c r="L32" s="69"/>
      <c r="M32" s="89" t="s">
        <v>263</v>
      </c>
      <c r="N32" s="70"/>
    </row>
    <row r="33" spans="1:14" ht="15">
      <c r="A33" s="65">
        <v>24</v>
      </c>
      <c r="B33" s="104" t="s">
        <v>33</v>
      </c>
      <c r="C33" s="66" t="s">
        <v>166</v>
      </c>
      <c r="D33" s="67"/>
      <c r="E33" s="67"/>
      <c r="F33" s="53">
        <v>0</v>
      </c>
      <c r="G33" s="53">
        <v>0</v>
      </c>
      <c r="H33" s="53">
        <v>0</v>
      </c>
      <c r="I33" s="68">
        <f t="shared" si="0"/>
        <v>0</v>
      </c>
      <c r="J33" s="69"/>
      <c r="K33" s="69"/>
      <c r="L33" s="69"/>
      <c r="M33" s="99">
        <f t="shared" si="1"/>
        <v>0</v>
      </c>
      <c r="N33" s="70"/>
    </row>
    <row r="34" spans="1:14" ht="15">
      <c r="A34" s="65">
        <v>25</v>
      </c>
      <c r="B34" s="104" t="s">
        <v>34</v>
      </c>
      <c r="C34" s="66" t="s">
        <v>166</v>
      </c>
      <c r="D34" s="67"/>
      <c r="E34" s="67"/>
      <c r="F34" s="53">
        <v>0</v>
      </c>
      <c r="G34" s="53">
        <v>0</v>
      </c>
      <c r="H34" s="53">
        <v>0</v>
      </c>
      <c r="I34" s="68">
        <f t="shared" si="0"/>
        <v>0</v>
      </c>
      <c r="J34" s="69"/>
      <c r="K34" s="69"/>
      <c r="L34" s="69"/>
      <c r="M34" s="99">
        <f t="shared" si="1"/>
        <v>0</v>
      </c>
      <c r="N34" s="70"/>
    </row>
    <row r="35" spans="1:14" ht="15">
      <c r="A35" s="65">
        <v>26</v>
      </c>
      <c r="B35" s="85" t="s">
        <v>35</v>
      </c>
      <c r="C35" s="86" t="s">
        <v>166</v>
      </c>
      <c r="D35" s="87"/>
      <c r="E35" s="87"/>
      <c r="F35" s="98">
        <v>74.8</v>
      </c>
      <c r="G35" s="98">
        <v>0</v>
      </c>
      <c r="H35" s="98">
        <v>0</v>
      </c>
      <c r="I35" s="68">
        <f t="shared" si="0"/>
        <v>74.8</v>
      </c>
      <c r="J35" s="101"/>
      <c r="K35" s="101"/>
      <c r="L35" s="101"/>
      <c r="M35" s="102">
        <f t="shared" si="1"/>
        <v>55.407407407407405</v>
      </c>
      <c r="N35" s="54"/>
    </row>
    <row r="36" spans="1:14" ht="15">
      <c r="A36" s="65">
        <v>27</v>
      </c>
      <c r="B36" s="104" t="s">
        <v>36</v>
      </c>
      <c r="C36" s="66" t="s">
        <v>166</v>
      </c>
      <c r="D36" s="67"/>
      <c r="E36" s="67"/>
      <c r="F36" s="53">
        <v>108.1</v>
      </c>
      <c r="G36" s="53">
        <v>0</v>
      </c>
      <c r="H36" s="53">
        <v>0</v>
      </c>
      <c r="I36" s="68">
        <f t="shared" si="0"/>
        <v>108.1</v>
      </c>
      <c r="J36" s="69"/>
      <c r="K36" s="69"/>
      <c r="L36" s="69"/>
      <c r="M36" s="99">
        <f t="shared" si="1"/>
        <v>80.07407407407408</v>
      </c>
      <c r="N36" s="70"/>
    </row>
    <row r="37" spans="1:14" ht="15">
      <c r="A37" s="65">
        <v>28</v>
      </c>
      <c r="B37" s="104" t="s">
        <v>37</v>
      </c>
      <c r="C37" s="66" t="s">
        <v>166</v>
      </c>
      <c r="D37" s="67"/>
      <c r="E37" s="67"/>
      <c r="F37" s="53">
        <v>33</v>
      </c>
      <c r="G37" s="53">
        <v>0</v>
      </c>
      <c r="H37" s="53">
        <v>0</v>
      </c>
      <c r="I37" s="68">
        <f t="shared" si="0"/>
        <v>33</v>
      </c>
      <c r="J37" s="69"/>
      <c r="K37" s="69"/>
      <c r="L37" s="69"/>
      <c r="M37" s="99">
        <f t="shared" si="1"/>
        <v>24.444444444444443</v>
      </c>
      <c r="N37" s="70"/>
    </row>
    <row r="38" spans="1:14" ht="15">
      <c r="A38" s="65">
        <v>29</v>
      </c>
      <c r="B38" s="104" t="s">
        <v>38</v>
      </c>
      <c r="C38" s="66" t="s">
        <v>166</v>
      </c>
      <c r="D38" s="67"/>
      <c r="E38" s="67"/>
      <c r="F38" s="97">
        <v>33</v>
      </c>
      <c r="G38" s="97">
        <v>0</v>
      </c>
      <c r="H38" s="97">
        <v>0</v>
      </c>
      <c r="I38" s="68">
        <f t="shared" si="0"/>
        <v>33</v>
      </c>
      <c r="J38" s="74"/>
      <c r="K38" s="74"/>
      <c r="L38" s="74"/>
      <c r="M38" s="105">
        <f t="shared" si="1"/>
        <v>24.444444444444443</v>
      </c>
      <c r="N38" s="70"/>
    </row>
    <row r="39" spans="1:14" ht="15">
      <c r="A39" s="65">
        <v>30</v>
      </c>
      <c r="B39" s="104" t="s">
        <v>41</v>
      </c>
      <c r="C39" s="66" t="s">
        <v>166</v>
      </c>
      <c r="D39" s="67"/>
      <c r="E39" s="67"/>
      <c r="F39" s="53">
        <v>206</v>
      </c>
      <c r="G39" s="53">
        <v>0</v>
      </c>
      <c r="H39" s="53">
        <v>0</v>
      </c>
      <c r="I39" s="68">
        <f t="shared" si="0"/>
        <v>206</v>
      </c>
      <c r="J39" s="69"/>
      <c r="K39" s="69"/>
      <c r="L39" s="69"/>
      <c r="M39" s="89" t="s">
        <v>263</v>
      </c>
      <c r="N39" s="70"/>
    </row>
    <row r="40" spans="1:14" ht="15">
      <c r="A40" s="65">
        <v>31</v>
      </c>
      <c r="B40" s="104" t="s">
        <v>42</v>
      </c>
      <c r="C40" s="66" t="s">
        <v>166</v>
      </c>
      <c r="D40" s="67"/>
      <c r="E40" s="67" t="s">
        <v>224</v>
      </c>
      <c r="F40" s="53">
        <v>194</v>
      </c>
      <c r="G40" s="53">
        <v>0</v>
      </c>
      <c r="H40" s="53">
        <v>0</v>
      </c>
      <c r="I40" s="68">
        <f t="shared" si="0"/>
        <v>194</v>
      </c>
      <c r="J40" s="69"/>
      <c r="K40" s="69">
        <f>135*55%</f>
        <v>74.25</v>
      </c>
      <c r="L40" s="69"/>
      <c r="M40" s="89" t="s">
        <v>263</v>
      </c>
      <c r="N40" s="70" t="s">
        <v>234</v>
      </c>
    </row>
    <row r="41" spans="1:14" ht="15">
      <c r="A41" s="65">
        <v>32</v>
      </c>
      <c r="B41" s="104" t="s">
        <v>44</v>
      </c>
      <c r="C41" s="66" t="s">
        <v>166</v>
      </c>
      <c r="D41" s="67"/>
      <c r="E41" s="67" t="s">
        <v>257</v>
      </c>
      <c r="F41" s="53">
        <v>160.5</v>
      </c>
      <c r="G41" s="53">
        <v>0</v>
      </c>
      <c r="H41" s="53">
        <v>0</v>
      </c>
      <c r="I41" s="68">
        <f t="shared" si="0"/>
        <v>160.5</v>
      </c>
      <c r="J41" s="69"/>
      <c r="K41" s="69">
        <f>135*40%</f>
        <v>54</v>
      </c>
      <c r="L41" s="69"/>
      <c r="M41" s="89" t="s">
        <v>263</v>
      </c>
      <c r="N41" s="70"/>
    </row>
    <row r="42" spans="1:14" ht="15">
      <c r="A42" s="65">
        <v>33</v>
      </c>
      <c r="B42" s="104" t="s">
        <v>43</v>
      </c>
      <c r="C42" s="66" t="s">
        <v>166</v>
      </c>
      <c r="D42" s="67"/>
      <c r="E42" s="67"/>
      <c r="F42" s="53">
        <v>228</v>
      </c>
      <c r="G42" s="53">
        <v>64.5</v>
      </c>
      <c r="H42" s="53">
        <v>0</v>
      </c>
      <c r="I42" s="68">
        <f t="shared" si="0"/>
        <v>292.5</v>
      </c>
      <c r="J42" s="69"/>
      <c r="K42" s="69"/>
      <c r="L42" s="69"/>
      <c r="M42" s="89" t="s">
        <v>263</v>
      </c>
      <c r="N42" s="70"/>
    </row>
    <row r="43" spans="1:14" ht="15">
      <c r="A43" s="65">
        <v>34</v>
      </c>
      <c r="B43" s="104" t="s">
        <v>39</v>
      </c>
      <c r="C43" s="66" t="s">
        <v>166</v>
      </c>
      <c r="D43" s="67"/>
      <c r="E43" s="67"/>
      <c r="F43" s="97">
        <v>61.3</v>
      </c>
      <c r="G43" s="97">
        <v>0</v>
      </c>
      <c r="H43" s="97">
        <v>0</v>
      </c>
      <c r="I43" s="68">
        <f t="shared" si="0"/>
        <v>61.3</v>
      </c>
      <c r="J43" s="74"/>
      <c r="K43" s="74"/>
      <c r="L43" s="74"/>
      <c r="M43" s="105">
        <f t="shared" si="1"/>
        <v>45.407407407407405</v>
      </c>
      <c r="N43" s="70"/>
    </row>
    <row r="44" spans="1:14" ht="15">
      <c r="A44" s="65">
        <v>35</v>
      </c>
      <c r="B44" s="104" t="s">
        <v>40</v>
      </c>
      <c r="C44" s="66" t="s">
        <v>166</v>
      </c>
      <c r="D44" s="67"/>
      <c r="E44" s="67" t="s">
        <v>260</v>
      </c>
      <c r="F44" s="97">
        <v>33</v>
      </c>
      <c r="G44" s="97">
        <v>0</v>
      </c>
      <c r="H44" s="97">
        <v>25</v>
      </c>
      <c r="I44" s="68">
        <f t="shared" si="0"/>
        <v>58</v>
      </c>
      <c r="J44" s="74"/>
      <c r="K44" s="74">
        <f>135*15%</f>
        <v>20.25</v>
      </c>
      <c r="L44" s="74"/>
      <c r="M44" s="105">
        <f t="shared" si="1"/>
        <v>57.96296296296296</v>
      </c>
      <c r="N44" s="70"/>
    </row>
    <row r="45" spans="1:14" ht="15">
      <c r="A45" s="65">
        <v>36</v>
      </c>
      <c r="B45" s="104" t="s">
        <v>201</v>
      </c>
      <c r="C45" s="66" t="s">
        <v>166</v>
      </c>
      <c r="D45" s="67"/>
      <c r="E45" s="67"/>
      <c r="F45" s="97">
        <v>36</v>
      </c>
      <c r="G45" s="97">
        <v>0</v>
      </c>
      <c r="H45" s="97">
        <v>15</v>
      </c>
      <c r="I45" s="68">
        <f t="shared" si="0"/>
        <v>51</v>
      </c>
      <c r="J45" s="74"/>
      <c r="K45" s="74"/>
      <c r="L45" s="74"/>
      <c r="M45" s="105">
        <f t="shared" si="1"/>
        <v>37.77777777777778</v>
      </c>
      <c r="N45" s="70"/>
    </row>
    <row r="46" spans="1:14" ht="15">
      <c r="A46" s="65">
        <v>37</v>
      </c>
      <c r="B46" s="104" t="s">
        <v>145</v>
      </c>
      <c r="C46" s="66" t="s">
        <v>166</v>
      </c>
      <c r="D46" s="67"/>
      <c r="E46" s="67"/>
      <c r="F46" s="97">
        <v>0</v>
      </c>
      <c r="G46" s="97">
        <v>0</v>
      </c>
      <c r="H46" s="97">
        <v>63.64</v>
      </c>
      <c r="I46" s="68">
        <f t="shared" si="0"/>
        <v>63.64</v>
      </c>
      <c r="J46" s="74"/>
      <c r="K46" s="74"/>
      <c r="L46" s="74"/>
      <c r="M46" s="105">
        <f t="shared" si="1"/>
        <v>47.14074074074074</v>
      </c>
      <c r="N46" s="70"/>
    </row>
    <row r="47" spans="1:14" ht="15">
      <c r="A47" s="65">
        <v>38</v>
      </c>
      <c r="B47" s="104" t="s">
        <v>202</v>
      </c>
      <c r="C47" s="66" t="s">
        <v>166</v>
      </c>
      <c r="D47" s="67"/>
      <c r="E47" s="67"/>
      <c r="F47" s="53">
        <v>33</v>
      </c>
      <c r="G47" s="53">
        <v>38.7</v>
      </c>
      <c r="H47" s="53">
        <v>0</v>
      </c>
      <c r="I47" s="68">
        <f t="shared" si="0"/>
        <v>71.7</v>
      </c>
      <c r="J47" s="69"/>
      <c r="K47" s="69"/>
      <c r="L47" s="69"/>
      <c r="M47" s="99">
        <f t="shared" si="1"/>
        <v>53.111111111111114</v>
      </c>
      <c r="N47" s="70"/>
    </row>
    <row r="48" spans="1:14" ht="15">
      <c r="A48" s="65">
        <v>39</v>
      </c>
      <c r="B48" s="104" t="s">
        <v>203</v>
      </c>
      <c r="C48" s="66" t="s">
        <v>166</v>
      </c>
      <c r="D48" s="67"/>
      <c r="E48" s="67"/>
      <c r="F48" s="97">
        <v>39.6</v>
      </c>
      <c r="G48" s="97">
        <v>0</v>
      </c>
      <c r="H48" s="97">
        <f>24.32+25.63</f>
        <v>49.95</v>
      </c>
      <c r="I48" s="68">
        <f t="shared" si="0"/>
        <v>89.55000000000001</v>
      </c>
      <c r="J48" s="74"/>
      <c r="K48" s="74"/>
      <c r="L48" s="74"/>
      <c r="M48" s="105">
        <f t="shared" si="1"/>
        <v>66.33333333333334</v>
      </c>
      <c r="N48" s="70"/>
    </row>
    <row r="49" spans="1:14" s="16" customFormat="1" ht="15">
      <c r="A49" s="65">
        <v>40</v>
      </c>
      <c r="B49" s="85" t="s">
        <v>144</v>
      </c>
      <c r="C49" s="86" t="s">
        <v>166</v>
      </c>
      <c r="D49" s="87"/>
      <c r="E49" s="87"/>
      <c r="F49" s="98">
        <v>0</v>
      </c>
      <c r="G49" s="98">
        <v>0</v>
      </c>
      <c r="H49" s="98">
        <v>0</v>
      </c>
      <c r="I49" s="68">
        <f t="shared" si="0"/>
        <v>0</v>
      </c>
      <c r="J49" s="101"/>
      <c r="K49" s="101">
        <f>4*22</f>
        <v>88</v>
      </c>
      <c r="L49" s="101"/>
      <c r="M49" s="102">
        <f t="shared" si="1"/>
        <v>65.18518518518519</v>
      </c>
      <c r="N49" s="54" t="s">
        <v>275</v>
      </c>
    </row>
    <row r="50" spans="1:14" s="16" customFormat="1" ht="15">
      <c r="A50" s="65">
        <v>41</v>
      </c>
      <c r="B50" s="85" t="s">
        <v>276</v>
      </c>
      <c r="C50" s="86" t="s">
        <v>166</v>
      </c>
      <c r="D50" s="87"/>
      <c r="E50" s="87" t="s">
        <v>277</v>
      </c>
      <c r="F50" s="98">
        <v>0</v>
      </c>
      <c r="G50" s="98">
        <v>0</v>
      </c>
      <c r="H50" s="98">
        <v>0</v>
      </c>
      <c r="I50" s="68">
        <f t="shared" si="0"/>
        <v>0</v>
      </c>
      <c r="J50" s="101"/>
      <c r="K50" s="101">
        <f>135/2</f>
        <v>67.5</v>
      </c>
      <c r="L50" s="101"/>
      <c r="M50" s="102">
        <f t="shared" si="1"/>
        <v>50</v>
      </c>
      <c r="N50" s="54" t="s">
        <v>278</v>
      </c>
    </row>
    <row r="51" spans="1:14" s="16" customFormat="1" ht="15">
      <c r="A51" s="65">
        <v>42</v>
      </c>
      <c r="B51" s="104" t="s">
        <v>45</v>
      </c>
      <c r="C51" s="66" t="s">
        <v>167</v>
      </c>
      <c r="D51" s="67"/>
      <c r="E51" s="67" t="s">
        <v>222</v>
      </c>
      <c r="F51" s="53">
        <v>168</v>
      </c>
      <c r="G51" s="53">
        <v>0</v>
      </c>
      <c r="H51" s="53">
        <v>0</v>
      </c>
      <c r="I51" s="68">
        <f t="shared" si="0"/>
        <v>168</v>
      </c>
      <c r="J51" s="69"/>
      <c r="K51" s="69">
        <f>135*25%</f>
        <v>33.75</v>
      </c>
      <c r="L51" s="69"/>
      <c r="M51" s="89" t="s">
        <v>263</v>
      </c>
      <c r="N51" s="89"/>
    </row>
    <row r="52" spans="1:14" s="16" customFormat="1" ht="15">
      <c r="A52" s="65">
        <v>43</v>
      </c>
      <c r="B52" s="104" t="s">
        <v>46</v>
      </c>
      <c r="C52" s="66" t="s">
        <v>167</v>
      </c>
      <c r="D52" s="67"/>
      <c r="E52" s="67" t="s">
        <v>224</v>
      </c>
      <c r="F52" s="53">
        <v>54.6</v>
      </c>
      <c r="G52" s="53">
        <v>0</v>
      </c>
      <c r="H52" s="53">
        <v>0</v>
      </c>
      <c r="I52" s="68">
        <f t="shared" si="0"/>
        <v>54.6</v>
      </c>
      <c r="J52" s="69"/>
      <c r="K52" s="69">
        <f>135*15%</f>
        <v>20.25</v>
      </c>
      <c r="L52" s="69"/>
      <c r="M52" s="99">
        <f t="shared" si="1"/>
        <v>55.444444444444436</v>
      </c>
      <c r="N52" s="70"/>
    </row>
    <row r="53" spans="1:14" s="16" customFormat="1" ht="15">
      <c r="A53" s="65">
        <v>44</v>
      </c>
      <c r="B53" s="104" t="s">
        <v>204</v>
      </c>
      <c r="C53" s="66" t="s">
        <v>167</v>
      </c>
      <c r="D53" s="67"/>
      <c r="E53" s="67" t="s">
        <v>231</v>
      </c>
      <c r="F53" s="53">
        <v>105</v>
      </c>
      <c r="G53" s="53">
        <v>0</v>
      </c>
      <c r="H53" s="53">
        <v>0</v>
      </c>
      <c r="I53" s="68">
        <f t="shared" si="0"/>
        <v>105</v>
      </c>
      <c r="J53" s="69"/>
      <c r="K53" s="69">
        <f>135*15%</f>
        <v>20.25</v>
      </c>
      <c r="L53" s="69"/>
      <c r="M53" s="89" t="s">
        <v>263</v>
      </c>
      <c r="N53" s="70"/>
    </row>
    <row r="54" spans="1:14" s="16" customFormat="1" ht="15">
      <c r="A54" s="65">
        <v>45</v>
      </c>
      <c r="B54" s="104" t="s">
        <v>47</v>
      </c>
      <c r="C54" s="66" t="s">
        <v>167</v>
      </c>
      <c r="D54" s="67"/>
      <c r="E54" s="67" t="s">
        <v>257</v>
      </c>
      <c r="F54" s="53">
        <v>112.35</v>
      </c>
      <c r="G54" s="53">
        <v>51.6</v>
      </c>
      <c r="H54" s="53">
        <v>0</v>
      </c>
      <c r="I54" s="68">
        <f t="shared" si="0"/>
        <v>163.95</v>
      </c>
      <c r="J54" s="69"/>
      <c r="K54" s="69">
        <f>135*25%</f>
        <v>33.75</v>
      </c>
      <c r="L54" s="69"/>
      <c r="M54" s="89" t="s">
        <v>263</v>
      </c>
      <c r="N54" s="70"/>
    </row>
    <row r="55" spans="1:14" ht="15">
      <c r="A55" s="65">
        <v>46</v>
      </c>
      <c r="B55" s="104" t="s">
        <v>48</v>
      </c>
      <c r="C55" s="66" t="s">
        <v>167</v>
      </c>
      <c r="D55" s="67"/>
      <c r="E55" s="71" t="s">
        <v>262</v>
      </c>
      <c r="F55" s="53">
        <v>101.1</v>
      </c>
      <c r="G55" s="53">
        <v>51.6</v>
      </c>
      <c r="H55" s="53">
        <v>0</v>
      </c>
      <c r="I55" s="68">
        <f t="shared" si="0"/>
        <v>152.7</v>
      </c>
      <c r="J55" s="69"/>
      <c r="K55" s="69">
        <f>135*15%</f>
        <v>20.25</v>
      </c>
      <c r="L55" s="69"/>
      <c r="M55" s="89" t="s">
        <v>263</v>
      </c>
      <c r="N55" s="76" t="s">
        <v>250</v>
      </c>
    </row>
    <row r="56" spans="1:14" ht="15">
      <c r="A56" s="65">
        <v>47</v>
      </c>
      <c r="B56" s="104" t="s">
        <v>205</v>
      </c>
      <c r="C56" s="66" t="s">
        <v>167</v>
      </c>
      <c r="D56" s="67"/>
      <c r="E56" s="67"/>
      <c r="F56" s="53">
        <v>120</v>
      </c>
      <c r="G56" s="53">
        <v>0</v>
      </c>
      <c r="H56" s="53">
        <v>0</v>
      </c>
      <c r="I56" s="68">
        <f t="shared" si="0"/>
        <v>120</v>
      </c>
      <c r="J56" s="69"/>
      <c r="K56" s="69"/>
      <c r="L56" s="69"/>
      <c r="M56" s="99">
        <f t="shared" si="1"/>
        <v>88.88888888888889</v>
      </c>
      <c r="N56" s="70"/>
    </row>
    <row r="57" spans="1:14" ht="15">
      <c r="A57" s="65">
        <v>48</v>
      </c>
      <c r="B57" s="104" t="s">
        <v>49</v>
      </c>
      <c r="C57" s="66" t="s">
        <v>167</v>
      </c>
      <c r="D57" s="67"/>
      <c r="E57" s="67"/>
      <c r="F57" s="53">
        <v>0</v>
      </c>
      <c r="G57" s="53">
        <v>113.52</v>
      </c>
      <c r="H57" s="53">
        <v>0</v>
      </c>
      <c r="I57" s="68">
        <f t="shared" si="0"/>
        <v>113.52</v>
      </c>
      <c r="J57" s="69"/>
      <c r="K57" s="69"/>
      <c r="L57" s="69"/>
      <c r="M57" s="99">
        <f t="shared" si="1"/>
        <v>84.08888888888889</v>
      </c>
      <c r="N57" s="70" t="s">
        <v>272</v>
      </c>
    </row>
    <row r="58" spans="1:14" ht="15">
      <c r="A58" s="65">
        <v>49</v>
      </c>
      <c r="B58" s="104" t="s">
        <v>50</v>
      </c>
      <c r="C58" s="66" t="s">
        <v>167</v>
      </c>
      <c r="D58" s="67"/>
      <c r="E58" s="67"/>
      <c r="F58" s="53">
        <v>89.1</v>
      </c>
      <c r="G58" s="53">
        <v>116.96</v>
      </c>
      <c r="H58" s="53">
        <v>0</v>
      </c>
      <c r="I58" s="68">
        <f t="shared" si="0"/>
        <v>206.06</v>
      </c>
      <c r="J58" s="69"/>
      <c r="K58" s="69"/>
      <c r="L58" s="69"/>
      <c r="M58" s="89" t="s">
        <v>263</v>
      </c>
      <c r="N58" s="70"/>
    </row>
    <row r="59" spans="1:14" ht="15">
      <c r="A59" s="65">
        <v>50</v>
      </c>
      <c r="B59" s="104" t="s">
        <v>158</v>
      </c>
      <c r="C59" s="66" t="s">
        <v>167</v>
      </c>
      <c r="D59" s="67"/>
      <c r="E59" s="67"/>
      <c r="F59" s="53">
        <v>143.7</v>
      </c>
      <c r="G59" s="53">
        <v>64.5</v>
      </c>
      <c r="H59" s="53">
        <v>0</v>
      </c>
      <c r="I59" s="68">
        <f t="shared" si="0"/>
        <v>208.2</v>
      </c>
      <c r="J59" s="69"/>
      <c r="K59" s="69"/>
      <c r="L59" s="69"/>
      <c r="M59" s="89" t="s">
        <v>263</v>
      </c>
      <c r="N59" s="70"/>
    </row>
    <row r="60" spans="1:14" ht="15">
      <c r="A60" s="65">
        <v>51</v>
      </c>
      <c r="B60" s="104" t="s">
        <v>186</v>
      </c>
      <c r="C60" s="66" t="s">
        <v>167</v>
      </c>
      <c r="D60" s="67"/>
      <c r="E60" s="67"/>
      <c r="F60" s="53">
        <v>96</v>
      </c>
      <c r="G60" s="53">
        <v>113.52</v>
      </c>
      <c r="H60" s="53">
        <v>0</v>
      </c>
      <c r="I60" s="68">
        <f t="shared" si="0"/>
        <v>209.51999999999998</v>
      </c>
      <c r="J60" s="69"/>
      <c r="K60" s="69"/>
      <c r="L60" s="69"/>
      <c r="M60" s="89" t="s">
        <v>263</v>
      </c>
      <c r="N60" s="70"/>
    </row>
    <row r="61" spans="1:14" ht="15">
      <c r="A61" s="65">
        <v>52</v>
      </c>
      <c r="B61" s="104" t="s">
        <v>191</v>
      </c>
      <c r="C61" s="66" t="s">
        <v>167</v>
      </c>
      <c r="D61" s="71">
        <v>0.4</v>
      </c>
      <c r="E61" s="15"/>
      <c r="F61" s="53">
        <v>0</v>
      </c>
      <c r="G61" s="53">
        <v>0</v>
      </c>
      <c r="H61" s="53">
        <v>0</v>
      </c>
      <c r="I61" s="68">
        <f t="shared" si="0"/>
        <v>0</v>
      </c>
      <c r="J61" s="69"/>
      <c r="K61" s="69"/>
      <c r="L61" s="69"/>
      <c r="M61" s="99">
        <f t="shared" si="1"/>
        <v>0</v>
      </c>
      <c r="N61" s="114" t="s">
        <v>273</v>
      </c>
    </row>
    <row r="62" spans="1:14" ht="15">
      <c r="A62" s="65">
        <v>53</v>
      </c>
      <c r="B62" s="104" t="s">
        <v>69</v>
      </c>
      <c r="C62" s="66" t="s">
        <v>51</v>
      </c>
      <c r="D62" s="71"/>
      <c r="E62" s="67" t="s">
        <v>222</v>
      </c>
      <c r="F62" s="53">
        <v>195</v>
      </c>
      <c r="G62" s="53">
        <v>0</v>
      </c>
      <c r="H62" s="53">
        <v>0</v>
      </c>
      <c r="I62" s="68">
        <f t="shared" si="0"/>
        <v>195</v>
      </c>
      <c r="J62" s="69"/>
      <c r="K62" s="69">
        <f>135*25%</f>
        <v>33.75</v>
      </c>
      <c r="L62" s="69"/>
      <c r="M62" s="89" t="s">
        <v>263</v>
      </c>
      <c r="N62" s="70"/>
    </row>
    <row r="63" spans="1:14" ht="15">
      <c r="A63" s="65">
        <v>54</v>
      </c>
      <c r="B63" s="104" t="s">
        <v>52</v>
      </c>
      <c r="C63" s="66" t="s">
        <v>51</v>
      </c>
      <c r="D63" s="67"/>
      <c r="E63" s="67" t="s">
        <v>224</v>
      </c>
      <c r="F63" s="53">
        <v>243</v>
      </c>
      <c r="G63" s="53">
        <v>0</v>
      </c>
      <c r="H63" s="53">
        <v>0</v>
      </c>
      <c r="I63" s="68">
        <f t="shared" si="0"/>
        <v>243</v>
      </c>
      <c r="J63" s="69"/>
      <c r="K63" s="69">
        <f>135*20%</f>
        <v>27</v>
      </c>
      <c r="L63" s="69"/>
      <c r="M63" s="89" t="s">
        <v>263</v>
      </c>
      <c r="N63" s="70"/>
    </row>
    <row r="64" spans="1:14" ht="15">
      <c r="A64" s="65">
        <v>55</v>
      </c>
      <c r="B64" s="104" t="s">
        <v>53</v>
      </c>
      <c r="C64" s="66" t="s">
        <v>51</v>
      </c>
      <c r="D64" s="77"/>
      <c r="E64" s="77" t="s">
        <v>225</v>
      </c>
      <c r="F64" s="53">
        <v>155.7</v>
      </c>
      <c r="G64" s="53">
        <v>0</v>
      </c>
      <c r="H64" s="53">
        <v>0</v>
      </c>
      <c r="I64" s="68">
        <f t="shared" si="0"/>
        <v>155.7</v>
      </c>
      <c r="J64" s="69"/>
      <c r="K64" s="69">
        <f>135*15%</f>
        <v>20.25</v>
      </c>
      <c r="L64" s="69"/>
      <c r="M64" s="89" t="s">
        <v>263</v>
      </c>
      <c r="N64" s="70"/>
    </row>
    <row r="65" spans="1:14" ht="15">
      <c r="A65" s="65">
        <v>56</v>
      </c>
      <c r="B65" s="104" t="s">
        <v>54</v>
      </c>
      <c r="C65" s="66" t="s">
        <v>51</v>
      </c>
      <c r="D65" s="67"/>
      <c r="E65" s="77" t="s">
        <v>225</v>
      </c>
      <c r="F65" s="53">
        <v>148.2</v>
      </c>
      <c r="G65" s="53">
        <v>0</v>
      </c>
      <c r="H65" s="53">
        <v>0</v>
      </c>
      <c r="I65" s="68">
        <f t="shared" si="0"/>
        <v>148.2</v>
      </c>
      <c r="J65" s="69"/>
      <c r="K65" s="69">
        <f>135*15%</f>
        <v>20.25</v>
      </c>
      <c r="L65" s="69"/>
      <c r="M65" s="89" t="s">
        <v>263</v>
      </c>
      <c r="N65" s="70"/>
    </row>
    <row r="66" spans="1:14" ht="15">
      <c r="A66" s="65">
        <v>57</v>
      </c>
      <c r="B66" s="104" t="s">
        <v>55</v>
      </c>
      <c r="C66" s="66" t="s">
        <v>51</v>
      </c>
      <c r="D66" s="67"/>
      <c r="E66" s="67" t="s">
        <v>225</v>
      </c>
      <c r="F66" s="53">
        <v>155.7</v>
      </c>
      <c r="G66" s="53">
        <v>0</v>
      </c>
      <c r="H66" s="53">
        <v>0</v>
      </c>
      <c r="I66" s="68">
        <f t="shared" si="0"/>
        <v>155.7</v>
      </c>
      <c r="J66" s="69"/>
      <c r="K66" s="69">
        <f>135*15%</f>
        <v>20.25</v>
      </c>
      <c r="L66" s="69"/>
      <c r="M66" s="89" t="s">
        <v>263</v>
      </c>
      <c r="N66" s="78"/>
    </row>
    <row r="67" spans="1:14" ht="15">
      <c r="A67" s="65">
        <v>58</v>
      </c>
      <c r="B67" s="104" t="s">
        <v>58</v>
      </c>
      <c r="C67" s="66" t="s">
        <v>51</v>
      </c>
      <c r="D67" s="67"/>
      <c r="E67" s="67"/>
      <c r="F67" s="53">
        <v>152.7</v>
      </c>
      <c r="G67" s="53">
        <v>0</v>
      </c>
      <c r="H67" s="53">
        <v>0</v>
      </c>
      <c r="I67" s="68">
        <f t="shared" si="0"/>
        <v>152.7</v>
      </c>
      <c r="J67" s="69"/>
      <c r="K67" s="69"/>
      <c r="L67" s="69"/>
      <c r="M67" s="89" t="s">
        <v>263</v>
      </c>
      <c r="N67" s="70"/>
    </row>
    <row r="68" spans="1:14" ht="15">
      <c r="A68" s="65">
        <v>59</v>
      </c>
      <c r="B68" s="104" t="s">
        <v>59</v>
      </c>
      <c r="C68" s="66" t="s">
        <v>51</v>
      </c>
      <c r="D68" s="67"/>
      <c r="E68" s="67" t="s">
        <v>224</v>
      </c>
      <c r="F68" s="53">
        <v>158.4</v>
      </c>
      <c r="G68" s="53">
        <v>0</v>
      </c>
      <c r="H68" s="53">
        <v>0</v>
      </c>
      <c r="I68" s="68">
        <f t="shared" si="0"/>
        <v>158.4</v>
      </c>
      <c r="J68" s="69"/>
      <c r="K68" s="69">
        <f>135*15%</f>
        <v>20.25</v>
      </c>
      <c r="L68" s="69"/>
      <c r="M68" s="89" t="s">
        <v>263</v>
      </c>
      <c r="N68" s="70"/>
    </row>
    <row r="69" spans="1:14" ht="15">
      <c r="A69" s="65">
        <v>60</v>
      </c>
      <c r="B69" s="104" t="s">
        <v>60</v>
      </c>
      <c r="C69" s="66" t="s">
        <v>51</v>
      </c>
      <c r="D69" s="67"/>
      <c r="E69" s="67" t="s">
        <v>231</v>
      </c>
      <c r="F69" s="53">
        <v>105</v>
      </c>
      <c r="G69" s="53">
        <v>0</v>
      </c>
      <c r="H69" s="53">
        <v>0</v>
      </c>
      <c r="I69" s="68">
        <f t="shared" si="0"/>
        <v>105</v>
      </c>
      <c r="J69" s="69"/>
      <c r="K69" s="69">
        <f>135*20%</f>
        <v>27</v>
      </c>
      <c r="L69" s="69"/>
      <c r="M69" s="99">
        <f t="shared" si="1"/>
        <v>97.77777777777777</v>
      </c>
      <c r="N69" s="70"/>
    </row>
    <row r="70" spans="1:14" ht="15">
      <c r="A70" s="65">
        <v>61</v>
      </c>
      <c r="B70" s="104" t="s">
        <v>206</v>
      </c>
      <c r="C70" s="66" t="s">
        <v>51</v>
      </c>
      <c r="D70" s="67"/>
      <c r="E70" s="67"/>
      <c r="F70" s="53">
        <v>188.55</v>
      </c>
      <c r="G70" s="53">
        <v>0</v>
      </c>
      <c r="H70" s="53">
        <v>0</v>
      </c>
      <c r="I70" s="68">
        <f t="shared" si="0"/>
        <v>188.55</v>
      </c>
      <c r="J70" s="69"/>
      <c r="K70" s="69"/>
      <c r="L70" s="69"/>
      <c r="M70" s="89" t="s">
        <v>263</v>
      </c>
      <c r="N70" s="70"/>
    </row>
    <row r="71" spans="1:14" ht="15">
      <c r="A71" s="65">
        <v>62</v>
      </c>
      <c r="B71" s="104" t="s">
        <v>61</v>
      </c>
      <c r="C71" s="66" t="s">
        <v>51</v>
      </c>
      <c r="D71" s="67"/>
      <c r="E71" s="67"/>
      <c r="F71" s="53">
        <v>0</v>
      </c>
      <c r="G71" s="53">
        <v>0</v>
      </c>
      <c r="H71" s="53">
        <v>0</v>
      </c>
      <c r="I71" s="68">
        <f t="shared" si="0"/>
        <v>0</v>
      </c>
      <c r="J71" s="69"/>
      <c r="K71" s="69"/>
      <c r="L71" s="69"/>
      <c r="M71" s="99">
        <f t="shared" si="1"/>
        <v>0</v>
      </c>
      <c r="N71" s="70" t="s">
        <v>267</v>
      </c>
    </row>
    <row r="72" spans="1:14" ht="15">
      <c r="A72" s="65">
        <v>63</v>
      </c>
      <c r="B72" s="104" t="s">
        <v>207</v>
      </c>
      <c r="C72" s="66" t="s">
        <v>51</v>
      </c>
      <c r="D72" s="67"/>
      <c r="E72" s="67"/>
      <c r="F72" s="53">
        <v>300</v>
      </c>
      <c r="G72" s="53">
        <v>0</v>
      </c>
      <c r="H72" s="53">
        <v>0</v>
      </c>
      <c r="I72" s="68">
        <f t="shared" si="0"/>
        <v>300</v>
      </c>
      <c r="J72" s="69"/>
      <c r="K72" s="69"/>
      <c r="L72" s="69"/>
      <c r="M72" s="89" t="s">
        <v>263</v>
      </c>
      <c r="N72" s="70"/>
    </row>
    <row r="73" spans="1:14" ht="15">
      <c r="A73" s="65">
        <v>64</v>
      </c>
      <c r="B73" s="104" t="s">
        <v>62</v>
      </c>
      <c r="C73" s="66" t="s">
        <v>51</v>
      </c>
      <c r="D73" s="67"/>
      <c r="E73" s="67" t="s">
        <v>229</v>
      </c>
      <c r="F73" s="53">
        <v>301.5</v>
      </c>
      <c r="G73" s="53">
        <v>0</v>
      </c>
      <c r="H73" s="53">
        <v>0</v>
      </c>
      <c r="I73" s="68">
        <f aca="true" t="shared" si="2" ref="I73:I134">H73+G73+F73</f>
        <v>301.5</v>
      </c>
      <c r="J73" s="69"/>
      <c r="K73" s="69">
        <f>135*15%</f>
        <v>20.25</v>
      </c>
      <c r="L73" s="69"/>
      <c r="M73" s="89" t="s">
        <v>263</v>
      </c>
      <c r="N73" s="70"/>
    </row>
    <row r="74" spans="1:14" ht="15">
      <c r="A74" s="65">
        <v>65</v>
      </c>
      <c r="B74" s="104" t="s">
        <v>63</v>
      </c>
      <c r="C74" s="66" t="s">
        <v>51</v>
      </c>
      <c r="D74" s="67"/>
      <c r="E74" s="67"/>
      <c r="F74" s="53">
        <v>195</v>
      </c>
      <c r="G74" s="53">
        <v>0</v>
      </c>
      <c r="H74" s="53">
        <v>0</v>
      </c>
      <c r="I74" s="68">
        <f t="shared" si="2"/>
        <v>195</v>
      </c>
      <c r="J74" s="69"/>
      <c r="K74" s="69"/>
      <c r="L74" s="69"/>
      <c r="M74" s="89" t="s">
        <v>263</v>
      </c>
      <c r="N74" s="70"/>
    </row>
    <row r="75" spans="1:14" ht="15">
      <c r="A75" s="65">
        <v>66</v>
      </c>
      <c r="B75" s="104" t="s">
        <v>208</v>
      </c>
      <c r="C75" s="66" t="s">
        <v>51</v>
      </c>
      <c r="D75" s="67"/>
      <c r="E75" s="67"/>
      <c r="F75" s="53">
        <v>314.2</v>
      </c>
      <c r="G75" s="53">
        <v>0</v>
      </c>
      <c r="H75" s="53">
        <v>0</v>
      </c>
      <c r="I75" s="68">
        <f t="shared" si="2"/>
        <v>314.2</v>
      </c>
      <c r="J75" s="69"/>
      <c r="K75" s="69"/>
      <c r="L75" s="69"/>
      <c r="M75" s="89" t="s">
        <v>263</v>
      </c>
      <c r="N75" s="70"/>
    </row>
    <row r="76" spans="1:14" ht="15">
      <c r="A76" s="65">
        <v>67</v>
      </c>
      <c r="B76" s="104" t="s">
        <v>64</v>
      </c>
      <c r="C76" s="66" t="s">
        <v>51</v>
      </c>
      <c r="D76" s="67"/>
      <c r="E76" s="67"/>
      <c r="F76" s="53">
        <v>168</v>
      </c>
      <c r="G76" s="53">
        <v>0</v>
      </c>
      <c r="H76" s="53">
        <v>0</v>
      </c>
      <c r="I76" s="68">
        <f t="shared" si="2"/>
        <v>168</v>
      </c>
      <c r="J76" s="69"/>
      <c r="K76" s="69"/>
      <c r="L76" s="69"/>
      <c r="M76" s="89" t="s">
        <v>263</v>
      </c>
      <c r="N76" s="70"/>
    </row>
    <row r="77" spans="1:14" ht="15">
      <c r="A77" s="65">
        <v>68</v>
      </c>
      <c r="B77" s="104" t="s">
        <v>65</v>
      </c>
      <c r="C77" s="66" t="s">
        <v>51</v>
      </c>
      <c r="D77" s="67"/>
      <c r="E77" s="67"/>
      <c r="F77" s="53">
        <v>160.5</v>
      </c>
      <c r="G77" s="53">
        <v>0</v>
      </c>
      <c r="H77" s="53">
        <v>0</v>
      </c>
      <c r="I77" s="68">
        <f t="shared" si="2"/>
        <v>160.5</v>
      </c>
      <c r="J77" s="69"/>
      <c r="K77" s="69"/>
      <c r="L77" s="69"/>
      <c r="M77" s="89" t="s">
        <v>263</v>
      </c>
      <c r="N77" s="70"/>
    </row>
    <row r="78" spans="1:14" ht="15">
      <c r="A78" s="65">
        <v>69</v>
      </c>
      <c r="B78" s="104" t="s">
        <v>66</v>
      </c>
      <c r="C78" s="66" t="s">
        <v>51</v>
      </c>
      <c r="D78" s="67"/>
      <c r="E78" s="67"/>
      <c r="F78" s="97">
        <v>162</v>
      </c>
      <c r="G78" s="97">
        <v>0</v>
      </c>
      <c r="H78" s="97">
        <v>0</v>
      </c>
      <c r="I78" s="68">
        <f t="shared" si="2"/>
        <v>162</v>
      </c>
      <c r="J78" s="74"/>
      <c r="K78" s="74"/>
      <c r="L78" s="74"/>
      <c r="M78" s="89" t="s">
        <v>263</v>
      </c>
      <c r="N78" s="70"/>
    </row>
    <row r="79" spans="1:14" s="16" customFormat="1" ht="15">
      <c r="A79" s="65">
        <v>70</v>
      </c>
      <c r="B79" s="104" t="s">
        <v>68</v>
      </c>
      <c r="C79" s="66" t="s">
        <v>51</v>
      </c>
      <c r="D79" s="67"/>
      <c r="E79" s="67" t="s">
        <v>225</v>
      </c>
      <c r="F79" s="97">
        <v>0</v>
      </c>
      <c r="G79" s="97">
        <v>0</v>
      </c>
      <c r="H79" s="97">
        <v>0</v>
      </c>
      <c r="I79" s="68">
        <f t="shared" si="2"/>
        <v>0</v>
      </c>
      <c r="J79" s="74"/>
      <c r="K79" s="74">
        <f>135*15%</f>
        <v>20.25</v>
      </c>
      <c r="L79" s="74"/>
      <c r="M79" s="99">
        <f aca="true" t="shared" si="3" ref="M79:M137">(I79+K79+L79)*100/135</f>
        <v>15</v>
      </c>
      <c r="N79" s="70" t="s">
        <v>268</v>
      </c>
    </row>
    <row r="80" spans="1:14" ht="15">
      <c r="A80" s="65">
        <v>71</v>
      </c>
      <c r="B80" s="104" t="s">
        <v>67</v>
      </c>
      <c r="C80" s="66" t="s">
        <v>51</v>
      </c>
      <c r="D80" s="67"/>
      <c r="E80" s="67"/>
      <c r="F80" s="53">
        <v>201</v>
      </c>
      <c r="G80" s="53">
        <v>0</v>
      </c>
      <c r="H80" s="53">
        <v>0</v>
      </c>
      <c r="I80" s="68">
        <f t="shared" si="2"/>
        <v>201</v>
      </c>
      <c r="J80" s="69"/>
      <c r="K80" s="69"/>
      <c r="L80" s="69"/>
      <c r="M80" s="89" t="s">
        <v>263</v>
      </c>
      <c r="N80" s="70"/>
    </row>
    <row r="81" spans="1:14" ht="15">
      <c r="A81" s="65">
        <v>72</v>
      </c>
      <c r="B81" s="104" t="s">
        <v>157</v>
      </c>
      <c r="C81" s="66" t="s">
        <v>51</v>
      </c>
      <c r="D81" s="67"/>
      <c r="E81" s="67"/>
      <c r="F81" s="53">
        <v>138</v>
      </c>
      <c r="G81" s="53">
        <v>0</v>
      </c>
      <c r="H81" s="53">
        <v>0</v>
      </c>
      <c r="I81" s="68">
        <f t="shared" si="2"/>
        <v>138</v>
      </c>
      <c r="J81" s="69"/>
      <c r="K81" s="69"/>
      <c r="L81" s="69"/>
      <c r="M81" s="89" t="s">
        <v>263</v>
      </c>
      <c r="N81" s="70"/>
    </row>
    <row r="82" spans="1:14" ht="15">
      <c r="A82" s="65">
        <v>73</v>
      </c>
      <c r="B82" s="104" t="s">
        <v>156</v>
      </c>
      <c r="C82" s="66" t="s">
        <v>51</v>
      </c>
      <c r="D82" s="67"/>
      <c r="E82" s="67"/>
      <c r="F82" s="53">
        <v>252.6</v>
      </c>
      <c r="G82" s="53">
        <v>0</v>
      </c>
      <c r="H82" s="53">
        <v>0</v>
      </c>
      <c r="I82" s="68">
        <f t="shared" si="2"/>
        <v>252.6</v>
      </c>
      <c r="J82" s="69"/>
      <c r="K82" s="69"/>
      <c r="L82" s="69"/>
      <c r="M82" s="89" t="s">
        <v>263</v>
      </c>
      <c r="N82" s="70"/>
    </row>
    <row r="83" spans="1:14" ht="15">
      <c r="A83" s="65">
        <v>74</v>
      </c>
      <c r="B83" s="104" t="s">
        <v>162</v>
      </c>
      <c r="C83" s="66" t="s">
        <v>51</v>
      </c>
      <c r="D83" s="67"/>
      <c r="E83" s="67"/>
      <c r="F83" s="53">
        <v>146.1</v>
      </c>
      <c r="G83" s="53">
        <v>0</v>
      </c>
      <c r="H83" s="53">
        <v>0</v>
      </c>
      <c r="I83" s="68">
        <f t="shared" si="2"/>
        <v>146.1</v>
      </c>
      <c r="J83" s="69"/>
      <c r="K83" s="69"/>
      <c r="L83" s="69"/>
      <c r="M83" s="89" t="s">
        <v>263</v>
      </c>
      <c r="N83" s="70"/>
    </row>
    <row r="84" spans="1:14" ht="15">
      <c r="A84" s="65">
        <v>75</v>
      </c>
      <c r="B84" s="104" t="s">
        <v>161</v>
      </c>
      <c r="C84" s="66" t="s">
        <v>51</v>
      </c>
      <c r="D84" s="67"/>
      <c r="E84" s="67"/>
      <c r="F84" s="53">
        <v>241.5</v>
      </c>
      <c r="G84" s="53">
        <v>0</v>
      </c>
      <c r="H84" s="53">
        <v>0</v>
      </c>
      <c r="I84" s="68">
        <f t="shared" si="2"/>
        <v>241.5</v>
      </c>
      <c r="J84" s="69"/>
      <c r="K84" s="69"/>
      <c r="L84" s="69"/>
      <c r="M84" s="89" t="s">
        <v>263</v>
      </c>
      <c r="N84" s="70"/>
    </row>
    <row r="85" spans="1:14" ht="15">
      <c r="A85" s="65">
        <v>76</v>
      </c>
      <c r="B85" s="104" t="s">
        <v>174</v>
      </c>
      <c r="C85" s="66" t="s">
        <v>51</v>
      </c>
      <c r="D85" s="67"/>
      <c r="E85" s="67"/>
      <c r="F85" s="53">
        <v>155.7</v>
      </c>
      <c r="G85" s="53">
        <v>0</v>
      </c>
      <c r="H85" s="53">
        <v>0</v>
      </c>
      <c r="I85" s="68">
        <f t="shared" si="2"/>
        <v>155.7</v>
      </c>
      <c r="J85" s="69"/>
      <c r="K85" s="69"/>
      <c r="L85" s="69"/>
      <c r="M85" s="89" t="s">
        <v>263</v>
      </c>
      <c r="N85" s="70"/>
    </row>
    <row r="86" spans="1:14" ht="15">
      <c r="A86" s="65">
        <v>77</v>
      </c>
      <c r="B86" s="104" t="s">
        <v>175</v>
      </c>
      <c r="C86" s="66" t="s">
        <v>51</v>
      </c>
      <c r="D86" s="67"/>
      <c r="E86" s="67"/>
      <c r="F86" s="53">
        <v>401.7</v>
      </c>
      <c r="G86" s="53">
        <v>0</v>
      </c>
      <c r="H86" s="53">
        <v>0</v>
      </c>
      <c r="I86" s="68">
        <f t="shared" si="2"/>
        <v>401.7</v>
      </c>
      <c r="J86" s="69"/>
      <c r="K86" s="69"/>
      <c r="L86" s="69"/>
      <c r="M86" s="89" t="s">
        <v>263</v>
      </c>
      <c r="N86" s="70"/>
    </row>
    <row r="87" spans="1:14" ht="15">
      <c r="A87" s="65">
        <v>78</v>
      </c>
      <c r="B87" s="104" t="s">
        <v>176</v>
      </c>
      <c r="C87" s="66" t="s">
        <v>51</v>
      </c>
      <c r="D87" s="67"/>
      <c r="E87" s="67"/>
      <c r="F87" s="53">
        <v>162</v>
      </c>
      <c r="G87" s="53">
        <v>0</v>
      </c>
      <c r="H87" s="53">
        <v>0</v>
      </c>
      <c r="I87" s="68">
        <f t="shared" si="2"/>
        <v>162</v>
      </c>
      <c r="J87" s="69"/>
      <c r="K87" s="69"/>
      <c r="L87" s="69"/>
      <c r="M87" s="89" t="s">
        <v>263</v>
      </c>
      <c r="N87" s="70"/>
    </row>
    <row r="88" spans="1:14" ht="15">
      <c r="A88" s="65">
        <v>79</v>
      </c>
      <c r="B88" s="104" t="s">
        <v>177</v>
      </c>
      <c r="C88" s="66" t="s">
        <v>51</v>
      </c>
      <c r="D88" s="67"/>
      <c r="E88" s="67"/>
      <c r="F88" s="53">
        <v>153</v>
      </c>
      <c r="G88" s="53">
        <v>0</v>
      </c>
      <c r="H88" s="53">
        <v>0</v>
      </c>
      <c r="I88" s="68">
        <f t="shared" si="2"/>
        <v>153</v>
      </c>
      <c r="J88" s="69"/>
      <c r="K88" s="69"/>
      <c r="L88" s="69"/>
      <c r="M88" s="89" t="s">
        <v>263</v>
      </c>
      <c r="N88" s="70"/>
    </row>
    <row r="89" spans="1:14" ht="15">
      <c r="A89" s="65">
        <v>80</v>
      </c>
      <c r="B89" s="104" t="s">
        <v>178</v>
      </c>
      <c r="C89" s="66" t="s">
        <v>51</v>
      </c>
      <c r="D89" s="71">
        <v>0.6</v>
      </c>
      <c r="E89" s="71" t="s">
        <v>262</v>
      </c>
      <c r="F89" s="53">
        <v>191.7</v>
      </c>
      <c r="G89" s="53">
        <v>0</v>
      </c>
      <c r="H89" s="53">
        <v>0</v>
      </c>
      <c r="I89" s="68">
        <f t="shared" si="2"/>
        <v>191.7</v>
      </c>
      <c r="J89" s="69"/>
      <c r="K89" s="69">
        <f>135*15%</f>
        <v>20.25</v>
      </c>
      <c r="L89" s="69"/>
      <c r="M89" s="89" t="s">
        <v>263</v>
      </c>
      <c r="N89" s="70" t="s">
        <v>250</v>
      </c>
    </row>
    <row r="90" spans="1:14" ht="15">
      <c r="A90" s="65">
        <v>81</v>
      </c>
      <c r="B90" s="85" t="s">
        <v>15</v>
      </c>
      <c r="C90" s="86" t="s">
        <v>51</v>
      </c>
      <c r="D90" s="87"/>
      <c r="E90" s="87" t="s">
        <v>231</v>
      </c>
      <c r="F90" s="98">
        <v>169.4</v>
      </c>
      <c r="G90" s="98">
        <v>0</v>
      </c>
      <c r="H90" s="98">
        <v>0</v>
      </c>
      <c r="I90" s="68">
        <f t="shared" si="2"/>
        <v>169.4</v>
      </c>
      <c r="J90" s="101"/>
      <c r="K90" s="101">
        <f>135*20%</f>
        <v>27</v>
      </c>
      <c r="L90" s="98"/>
      <c r="M90" s="100" t="s">
        <v>263</v>
      </c>
      <c r="N90" s="102"/>
    </row>
    <row r="91" spans="1:14" ht="15">
      <c r="A91" s="65">
        <v>82</v>
      </c>
      <c r="B91" s="104" t="s">
        <v>56</v>
      </c>
      <c r="C91" s="66" t="s">
        <v>168</v>
      </c>
      <c r="D91" s="71">
        <v>0.4</v>
      </c>
      <c r="E91" s="67" t="s">
        <v>222</v>
      </c>
      <c r="F91" s="53">
        <v>156.3</v>
      </c>
      <c r="G91" s="53">
        <v>0</v>
      </c>
      <c r="H91" s="53">
        <v>0</v>
      </c>
      <c r="I91" s="68">
        <f t="shared" si="2"/>
        <v>156.3</v>
      </c>
      <c r="J91" s="69"/>
      <c r="K91" s="69">
        <f>135*25%</f>
        <v>33.75</v>
      </c>
      <c r="L91" s="69"/>
      <c r="M91" s="89" t="s">
        <v>263</v>
      </c>
      <c r="N91" s="70"/>
    </row>
    <row r="92" spans="1:14" ht="15">
      <c r="A92" s="65">
        <v>83</v>
      </c>
      <c r="B92" s="104" t="s">
        <v>70</v>
      </c>
      <c r="C92" s="66" t="s">
        <v>168</v>
      </c>
      <c r="D92" s="67"/>
      <c r="E92" s="67"/>
      <c r="F92" s="53">
        <v>81</v>
      </c>
      <c r="G92" s="53">
        <v>0</v>
      </c>
      <c r="H92" s="53">
        <v>0</v>
      </c>
      <c r="I92" s="68">
        <f t="shared" si="2"/>
        <v>81</v>
      </c>
      <c r="J92" s="69"/>
      <c r="K92" s="69"/>
      <c r="L92" s="69"/>
      <c r="M92" s="99">
        <f t="shared" si="3"/>
        <v>60</v>
      </c>
      <c r="N92" s="70"/>
    </row>
    <row r="93" spans="1:14" ht="15">
      <c r="A93" s="65">
        <v>84</v>
      </c>
      <c r="B93" s="104" t="s">
        <v>71</v>
      </c>
      <c r="C93" s="66" t="s">
        <v>168</v>
      </c>
      <c r="D93" s="67"/>
      <c r="E93" s="67"/>
      <c r="F93" s="53">
        <v>57</v>
      </c>
      <c r="G93" s="53">
        <v>31.5</v>
      </c>
      <c r="H93" s="53">
        <v>0</v>
      </c>
      <c r="I93" s="68">
        <f t="shared" si="2"/>
        <v>88.5</v>
      </c>
      <c r="J93" s="69"/>
      <c r="K93" s="69"/>
      <c r="L93" s="69"/>
      <c r="M93" s="99">
        <f t="shared" si="3"/>
        <v>65.55555555555556</v>
      </c>
      <c r="N93" s="70"/>
    </row>
    <row r="94" spans="1:14" ht="15">
      <c r="A94" s="65">
        <v>85</v>
      </c>
      <c r="B94" s="104" t="s">
        <v>146</v>
      </c>
      <c r="C94" s="66" t="s">
        <v>168</v>
      </c>
      <c r="D94" s="67"/>
      <c r="E94" s="67" t="s">
        <v>224</v>
      </c>
      <c r="F94" s="53">
        <v>81</v>
      </c>
      <c r="G94" s="53">
        <v>0</v>
      </c>
      <c r="H94" s="53">
        <v>0</v>
      </c>
      <c r="I94" s="68">
        <f t="shared" si="2"/>
        <v>81</v>
      </c>
      <c r="J94" s="69"/>
      <c r="K94" s="69">
        <f>135*25%</f>
        <v>33.75</v>
      </c>
      <c r="L94" s="69"/>
      <c r="M94" s="99">
        <f t="shared" si="3"/>
        <v>85</v>
      </c>
      <c r="N94" s="70"/>
    </row>
    <row r="95" spans="1:14" ht="15">
      <c r="A95" s="65">
        <v>86</v>
      </c>
      <c r="B95" s="104" t="s">
        <v>209</v>
      </c>
      <c r="C95" s="66" t="s">
        <v>168</v>
      </c>
      <c r="D95" s="67"/>
      <c r="E95" s="67" t="s">
        <v>257</v>
      </c>
      <c r="F95" s="53">
        <v>81</v>
      </c>
      <c r="G95" s="53">
        <v>0</v>
      </c>
      <c r="H95" s="53">
        <v>0</v>
      </c>
      <c r="I95" s="68">
        <f t="shared" si="2"/>
        <v>81</v>
      </c>
      <c r="J95" s="69"/>
      <c r="K95" s="69">
        <f>135*25%</f>
        <v>33.75</v>
      </c>
      <c r="L95" s="69"/>
      <c r="M95" s="99">
        <f t="shared" si="3"/>
        <v>85</v>
      </c>
      <c r="N95" s="70"/>
    </row>
    <row r="96" spans="1:14" ht="15">
      <c r="A96" s="65">
        <v>87</v>
      </c>
      <c r="B96" s="104" t="s">
        <v>72</v>
      </c>
      <c r="C96" s="66" t="s">
        <v>168</v>
      </c>
      <c r="D96" s="67"/>
      <c r="E96" s="67" t="s">
        <v>229</v>
      </c>
      <c r="F96" s="53">
        <v>44.55</v>
      </c>
      <c r="G96" s="53">
        <v>0</v>
      </c>
      <c r="H96" s="53">
        <v>0</v>
      </c>
      <c r="I96" s="68">
        <f t="shared" si="2"/>
        <v>44.55</v>
      </c>
      <c r="J96" s="69"/>
      <c r="K96" s="69">
        <f>135*15%</f>
        <v>20.25</v>
      </c>
      <c r="L96" s="69"/>
      <c r="M96" s="99">
        <f t="shared" si="3"/>
        <v>48</v>
      </c>
      <c r="N96" s="70"/>
    </row>
    <row r="97" spans="1:14" ht="15">
      <c r="A97" s="65">
        <v>88</v>
      </c>
      <c r="B97" s="104" t="s">
        <v>73</v>
      </c>
      <c r="C97" s="66" t="s">
        <v>168</v>
      </c>
      <c r="D97" s="67"/>
      <c r="E97" s="67"/>
      <c r="F97" s="53">
        <v>0</v>
      </c>
      <c r="G97" s="53">
        <v>0</v>
      </c>
      <c r="H97" s="53">
        <v>0</v>
      </c>
      <c r="I97" s="68">
        <f t="shared" si="2"/>
        <v>0</v>
      </c>
      <c r="J97" s="69"/>
      <c r="K97" s="69"/>
      <c r="L97" s="69"/>
      <c r="M97" s="99">
        <f t="shared" si="3"/>
        <v>0</v>
      </c>
      <c r="N97" s="70"/>
    </row>
    <row r="98" spans="1:14" ht="15">
      <c r="A98" s="65">
        <v>89</v>
      </c>
      <c r="B98" s="104" t="s">
        <v>74</v>
      </c>
      <c r="C98" s="66" t="s">
        <v>168</v>
      </c>
      <c r="D98" s="71"/>
      <c r="E98" s="71"/>
      <c r="F98" s="53">
        <v>36</v>
      </c>
      <c r="G98" s="53">
        <v>0</v>
      </c>
      <c r="H98" s="53">
        <v>0</v>
      </c>
      <c r="I98" s="68">
        <f t="shared" si="2"/>
        <v>36</v>
      </c>
      <c r="J98" s="69"/>
      <c r="K98" s="69"/>
      <c r="L98" s="69"/>
      <c r="M98" s="99">
        <f t="shared" si="3"/>
        <v>26.666666666666668</v>
      </c>
      <c r="N98" s="70"/>
    </row>
    <row r="99" spans="1:14" ht="15">
      <c r="A99" s="65">
        <v>90</v>
      </c>
      <c r="B99" s="104" t="s">
        <v>75</v>
      </c>
      <c r="C99" s="66" t="s">
        <v>168</v>
      </c>
      <c r="D99" s="67"/>
      <c r="E99" s="67" t="s">
        <v>225</v>
      </c>
      <c r="F99" s="53">
        <v>138.6</v>
      </c>
      <c r="G99" s="53">
        <v>0</v>
      </c>
      <c r="H99" s="53">
        <v>0</v>
      </c>
      <c r="I99" s="68">
        <f t="shared" si="2"/>
        <v>138.6</v>
      </c>
      <c r="J99" s="69"/>
      <c r="K99" s="69">
        <f>135*15%</f>
        <v>20.25</v>
      </c>
      <c r="L99" s="69"/>
      <c r="M99" s="89" t="s">
        <v>263</v>
      </c>
      <c r="N99" s="70"/>
    </row>
    <row r="100" spans="1:14" ht="15">
      <c r="A100" s="65">
        <v>91</v>
      </c>
      <c r="B100" s="104" t="s">
        <v>76</v>
      </c>
      <c r="C100" s="66" t="s">
        <v>168</v>
      </c>
      <c r="D100" s="79"/>
      <c r="E100" s="80" t="s">
        <v>224</v>
      </c>
      <c r="F100" s="53">
        <v>59.4</v>
      </c>
      <c r="G100" s="53">
        <v>38.7</v>
      </c>
      <c r="H100" s="53">
        <v>0</v>
      </c>
      <c r="I100" s="68">
        <f t="shared" si="2"/>
        <v>98.1</v>
      </c>
      <c r="J100" s="81"/>
      <c r="K100" s="69">
        <f>135*20%</f>
        <v>27</v>
      </c>
      <c r="L100" s="81"/>
      <c r="M100" s="99">
        <f t="shared" si="3"/>
        <v>92.66666666666667</v>
      </c>
      <c r="N100" s="70"/>
    </row>
    <row r="101" spans="1:14" ht="15">
      <c r="A101" s="65">
        <v>92</v>
      </c>
      <c r="B101" s="104" t="s">
        <v>210</v>
      </c>
      <c r="C101" s="66" t="s">
        <v>168</v>
      </c>
      <c r="D101" s="67"/>
      <c r="E101" s="67"/>
      <c r="F101" s="53">
        <v>80.7</v>
      </c>
      <c r="G101" s="53">
        <v>38.7</v>
      </c>
      <c r="H101" s="53">
        <v>0</v>
      </c>
      <c r="I101" s="68">
        <f t="shared" si="2"/>
        <v>119.4</v>
      </c>
      <c r="J101" s="69"/>
      <c r="K101" s="69"/>
      <c r="L101" s="69"/>
      <c r="M101" s="99">
        <f t="shared" si="3"/>
        <v>88.44444444444444</v>
      </c>
      <c r="N101" s="70"/>
    </row>
    <row r="102" spans="1:14" ht="15">
      <c r="A102" s="65">
        <v>93</v>
      </c>
      <c r="B102" s="104" t="s">
        <v>77</v>
      </c>
      <c r="C102" s="66" t="s">
        <v>168</v>
      </c>
      <c r="D102" s="67"/>
      <c r="E102" s="67" t="s">
        <v>229</v>
      </c>
      <c r="F102" s="53">
        <v>92.4</v>
      </c>
      <c r="G102" s="53">
        <v>0</v>
      </c>
      <c r="H102" s="53">
        <v>0</v>
      </c>
      <c r="I102" s="68">
        <f t="shared" si="2"/>
        <v>92.4</v>
      </c>
      <c r="J102" s="69"/>
      <c r="K102" s="69">
        <f>135*15%</f>
        <v>20.25</v>
      </c>
      <c r="L102" s="69"/>
      <c r="M102" s="99">
        <f t="shared" si="3"/>
        <v>83.44444444444444</v>
      </c>
      <c r="N102" s="70"/>
    </row>
    <row r="103" spans="1:14" ht="15">
      <c r="A103" s="65">
        <v>94</v>
      </c>
      <c r="B103" s="104" t="s">
        <v>78</v>
      </c>
      <c r="C103" s="66" t="s">
        <v>168</v>
      </c>
      <c r="D103" s="67"/>
      <c r="E103" s="67"/>
      <c r="F103" s="53">
        <v>26.4</v>
      </c>
      <c r="G103" s="53">
        <v>0</v>
      </c>
      <c r="H103" s="53">
        <v>0</v>
      </c>
      <c r="I103" s="68">
        <f t="shared" si="2"/>
        <v>26.4</v>
      </c>
      <c r="J103" s="69"/>
      <c r="K103" s="69"/>
      <c r="L103" s="69"/>
      <c r="M103" s="99">
        <f t="shared" si="3"/>
        <v>19.555555555555557</v>
      </c>
      <c r="N103" s="70"/>
    </row>
    <row r="104" spans="1:14" ht="15">
      <c r="A104" s="65">
        <v>95</v>
      </c>
      <c r="B104" s="104" t="s">
        <v>79</v>
      </c>
      <c r="C104" s="66" t="s">
        <v>168</v>
      </c>
      <c r="D104" s="71">
        <v>0.4</v>
      </c>
      <c r="E104" s="71" t="s">
        <v>224</v>
      </c>
      <c r="F104" s="53">
        <v>39.6</v>
      </c>
      <c r="G104" s="53">
        <v>0</v>
      </c>
      <c r="H104" s="53">
        <v>0</v>
      </c>
      <c r="I104" s="68">
        <f t="shared" si="2"/>
        <v>39.6</v>
      </c>
      <c r="J104" s="69"/>
      <c r="K104" s="69">
        <f>135*20%</f>
        <v>27</v>
      </c>
      <c r="L104" s="69"/>
      <c r="M104" s="99">
        <f t="shared" si="3"/>
        <v>49.33333333333333</v>
      </c>
      <c r="N104" s="70"/>
    </row>
    <row r="105" spans="1:14" ht="15">
      <c r="A105" s="65">
        <v>96</v>
      </c>
      <c r="B105" s="104" t="s">
        <v>80</v>
      </c>
      <c r="C105" s="66" t="s">
        <v>168</v>
      </c>
      <c r="D105" s="67"/>
      <c r="E105" s="67"/>
      <c r="F105" s="53">
        <v>67.8</v>
      </c>
      <c r="G105" s="53">
        <v>0</v>
      </c>
      <c r="H105" s="53">
        <v>0</v>
      </c>
      <c r="I105" s="68">
        <f t="shared" si="2"/>
        <v>67.8</v>
      </c>
      <c r="J105" s="69"/>
      <c r="K105" s="69"/>
      <c r="L105" s="69"/>
      <c r="M105" s="99">
        <f t="shared" si="3"/>
        <v>50.22222222222222</v>
      </c>
      <c r="N105" s="70"/>
    </row>
    <row r="106" spans="1:14" ht="15">
      <c r="A106" s="65">
        <v>97</v>
      </c>
      <c r="B106" s="104" t="s">
        <v>81</v>
      </c>
      <c r="C106" s="66" t="s">
        <v>168</v>
      </c>
      <c r="D106" s="67"/>
      <c r="E106" s="67"/>
      <c r="F106" s="53">
        <v>29.7</v>
      </c>
      <c r="G106" s="53">
        <v>0</v>
      </c>
      <c r="H106" s="53">
        <v>0</v>
      </c>
      <c r="I106" s="68">
        <f t="shared" si="2"/>
        <v>29.7</v>
      </c>
      <c r="J106" s="69"/>
      <c r="K106" s="69"/>
      <c r="L106" s="69"/>
      <c r="M106" s="99">
        <f t="shared" si="3"/>
        <v>22</v>
      </c>
      <c r="N106" s="70"/>
    </row>
    <row r="107" spans="1:14" ht="15">
      <c r="A107" s="65">
        <v>98</v>
      </c>
      <c r="B107" s="104" t="s">
        <v>82</v>
      </c>
      <c r="C107" s="66" t="s">
        <v>168</v>
      </c>
      <c r="D107" s="67"/>
      <c r="E107" s="67"/>
      <c r="F107" s="53">
        <v>86.1</v>
      </c>
      <c r="G107" s="53">
        <v>25.8</v>
      </c>
      <c r="H107" s="53">
        <v>0</v>
      </c>
      <c r="I107" s="68">
        <f t="shared" si="2"/>
        <v>111.89999999999999</v>
      </c>
      <c r="J107" s="69"/>
      <c r="K107" s="69"/>
      <c r="L107" s="69"/>
      <c r="M107" s="99">
        <f t="shared" si="3"/>
        <v>82.88888888888889</v>
      </c>
      <c r="N107" s="70"/>
    </row>
    <row r="108" spans="1:14" ht="15">
      <c r="A108" s="65">
        <v>99</v>
      </c>
      <c r="B108" s="104" t="s">
        <v>83</v>
      </c>
      <c r="C108" s="66" t="s">
        <v>168</v>
      </c>
      <c r="D108" s="67"/>
      <c r="E108" s="67"/>
      <c r="F108" s="53">
        <v>0</v>
      </c>
      <c r="G108" s="53">
        <v>0</v>
      </c>
      <c r="H108" s="53">
        <v>0</v>
      </c>
      <c r="I108" s="68">
        <f t="shared" si="2"/>
        <v>0</v>
      </c>
      <c r="J108" s="69"/>
      <c r="K108" s="69"/>
      <c r="L108" s="69"/>
      <c r="M108" s="99">
        <f t="shared" si="3"/>
        <v>0</v>
      </c>
      <c r="N108" s="70"/>
    </row>
    <row r="109" spans="1:14" ht="15">
      <c r="A109" s="65">
        <v>100</v>
      </c>
      <c r="B109" s="104" t="s">
        <v>84</v>
      </c>
      <c r="C109" s="66" t="s">
        <v>168</v>
      </c>
      <c r="D109" s="67"/>
      <c r="E109" s="67"/>
      <c r="F109" s="53">
        <v>95.55</v>
      </c>
      <c r="G109" s="53">
        <v>0</v>
      </c>
      <c r="H109" s="53">
        <v>0</v>
      </c>
      <c r="I109" s="68">
        <f t="shared" si="2"/>
        <v>95.55</v>
      </c>
      <c r="J109" s="69"/>
      <c r="K109" s="69"/>
      <c r="L109" s="69"/>
      <c r="M109" s="99">
        <f t="shared" si="3"/>
        <v>70.77777777777777</v>
      </c>
      <c r="N109" s="70"/>
    </row>
    <row r="110" spans="1:14" ht="15">
      <c r="A110" s="65">
        <v>101</v>
      </c>
      <c r="B110" s="104" t="s">
        <v>284</v>
      </c>
      <c r="C110" s="66" t="s">
        <v>168</v>
      </c>
      <c r="D110" s="67"/>
      <c r="E110" s="67"/>
      <c r="F110" s="53">
        <v>59.4</v>
      </c>
      <c r="G110" s="53">
        <v>25.8</v>
      </c>
      <c r="H110" s="53">
        <v>0</v>
      </c>
      <c r="I110" s="68">
        <f t="shared" si="2"/>
        <v>85.2</v>
      </c>
      <c r="J110" s="69"/>
      <c r="K110" s="69"/>
      <c r="L110" s="69"/>
      <c r="M110" s="99">
        <f t="shared" si="3"/>
        <v>63.111111111111114</v>
      </c>
      <c r="N110" s="70"/>
    </row>
    <row r="111" spans="1:14" ht="15">
      <c r="A111" s="65">
        <v>102</v>
      </c>
      <c r="B111" s="104" t="s">
        <v>155</v>
      </c>
      <c r="C111" s="66" t="s">
        <v>168</v>
      </c>
      <c r="D111" s="67"/>
      <c r="E111" s="67"/>
      <c r="F111" s="53">
        <v>0</v>
      </c>
      <c r="G111" s="53">
        <v>0</v>
      </c>
      <c r="H111" s="53">
        <v>0</v>
      </c>
      <c r="I111" s="68">
        <f t="shared" si="2"/>
        <v>0</v>
      </c>
      <c r="J111" s="69"/>
      <c r="K111" s="69"/>
      <c r="L111" s="69"/>
      <c r="M111" s="99">
        <f t="shared" si="3"/>
        <v>0</v>
      </c>
      <c r="N111" s="70"/>
    </row>
    <row r="112" spans="1:14" ht="15">
      <c r="A112" s="65">
        <v>103</v>
      </c>
      <c r="B112" s="104" t="s">
        <v>154</v>
      </c>
      <c r="C112" s="66" t="s">
        <v>168</v>
      </c>
      <c r="D112" s="67"/>
      <c r="E112" s="67"/>
      <c r="F112" s="53">
        <v>84</v>
      </c>
      <c r="G112" s="53">
        <v>0</v>
      </c>
      <c r="H112" s="53">
        <v>0</v>
      </c>
      <c r="I112" s="68">
        <f t="shared" si="2"/>
        <v>84</v>
      </c>
      <c r="J112" s="69"/>
      <c r="K112" s="69"/>
      <c r="L112" s="69"/>
      <c r="M112" s="99">
        <f t="shared" si="3"/>
        <v>62.22222222222222</v>
      </c>
      <c r="N112" s="70"/>
    </row>
    <row r="113" spans="1:14" ht="15">
      <c r="A113" s="65">
        <v>104</v>
      </c>
      <c r="B113" s="104" t="s">
        <v>179</v>
      </c>
      <c r="C113" s="66" t="s">
        <v>168</v>
      </c>
      <c r="D113" s="67"/>
      <c r="E113" s="67"/>
      <c r="F113" s="53">
        <v>26.4</v>
      </c>
      <c r="G113" s="53">
        <v>0</v>
      </c>
      <c r="H113" s="53">
        <v>0</v>
      </c>
      <c r="I113" s="68">
        <f t="shared" si="2"/>
        <v>26.4</v>
      </c>
      <c r="J113" s="69"/>
      <c r="K113" s="69"/>
      <c r="L113" s="69"/>
      <c r="M113" s="99">
        <f t="shared" si="3"/>
        <v>19.555555555555557</v>
      </c>
      <c r="N113" s="70"/>
    </row>
    <row r="114" spans="1:14" ht="15">
      <c r="A114" s="65">
        <v>105</v>
      </c>
      <c r="B114" s="104" t="s">
        <v>18</v>
      </c>
      <c r="C114" s="66" t="s">
        <v>168</v>
      </c>
      <c r="D114" s="67"/>
      <c r="E114" s="71" t="s">
        <v>262</v>
      </c>
      <c r="F114" s="53">
        <v>120.15</v>
      </c>
      <c r="G114" s="53">
        <v>0</v>
      </c>
      <c r="H114" s="53">
        <v>0</v>
      </c>
      <c r="I114" s="68">
        <f t="shared" si="2"/>
        <v>120.15</v>
      </c>
      <c r="J114" s="69"/>
      <c r="K114" s="69">
        <f>135*15%</f>
        <v>20.25</v>
      </c>
      <c r="L114" s="69"/>
      <c r="M114" s="89" t="s">
        <v>263</v>
      </c>
      <c r="N114" s="70" t="s">
        <v>250</v>
      </c>
    </row>
    <row r="115" spans="1:14" ht="15">
      <c r="A115" s="65">
        <v>106</v>
      </c>
      <c r="B115" s="85" t="s">
        <v>192</v>
      </c>
      <c r="C115" s="86" t="s">
        <v>168</v>
      </c>
      <c r="D115" s="87"/>
      <c r="E115" s="87"/>
      <c r="F115" s="98">
        <v>98.4</v>
      </c>
      <c r="G115" s="98">
        <v>0</v>
      </c>
      <c r="H115" s="98">
        <v>0</v>
      </c>
      <c r="I115" s="68">
        <f t="shared" si="2"/>
        <v>98.4</v>
      </c>
      <c r="J115" s="101"/>
      <c r="K115" s="101"/>
      <c r="L115" s="101"/>
      <c r="M115" s="102">
        <f>(I115+K115+L115)*100/135</f>
        <v>72.88888888888889</v>
      </c>
      <c r="N115" s="54"/>
    </row>
    <row r="116" spans="1:14" ht="15">
      <c r="A116" s="65">
        <v>107</v>
      </c>
      <c r="B116" s="104" t="s">
        <v>57</v>
      </c>
      <c r="C116" s="66" t="s">
        <v>168</v>
      </c>
      <c r="D116" s="67"/>
      <c r="E116" s="67"/>
      <c r="F116" s="53">
        <v>147</v>
      </c>
      <c r="G116" s="53">
        <v>0</v>
      </c>
      <c r="H116" s="53">
        <v>0</v>
      </c>
      <c r="I116" s="68">
        <f t="shared" si="2"/>
        <v>147</v>
      </c>
      <c r="J116" s="69"/>
      <c r="K116" s="69"/>
      <c r="L116" s="69"/>
      <c r="M116" s="89" t="s">
        <v>263</v>
      </c>
      <c r="N116" s="70"/>
    </row>
    <row r="117" spans="1:14" s="16" customFormat="1" ht="15">
      <c r="A117" s="65">
        <v>108</v>
      </c>
      <c r="B117" s="104" t="s">
        <v>163</v>
      </c>
      <c r="C117" s="66" t="s">
        <v>168</v>
      </c>
      <c r="D117" s="67"/>
      <c r="E117" s="67" t="s">
        <v>252</v>
      </c>
      <c r="F117" s="53">
        <v>44.55</v>
      </c>
      <c r="G117" s="53">
        <v>0</v>
      </c>
      <c r="H117" s="53">
        <v>0</v>
      </c>
      <c r="I117" s="68">
        <f t="shared" si="2"/>
        <v>44.55</v>
      </c>
      <c r="J117" s="69"/>
      <c r="K117" s="69">
        <f>135*40%</f>
        <v>54</v>
      </c>
      <c r="L117" s="53">
        <f>135*14/22</f>
        <v>85.9090909090909</v>
      </c>
      <c r="M117" s="89" t="s">
        <v>263</v>
      </c>
      <c r="N117" s="70" t="s">
        <v>248</v>
      </c>
    </row>
    <row r="118" spans="1:14" s="16" customFormat="1" ht="15">
      <c r="A118" s="65">
        <v>109</v>
      </c>
      <c r="B118" s="85" t="s">
        <v>17</v>
      </c>
      <c r="C118" s="86" t="s">
        <v>168</v>
      </c>
      <c r="D118" s="87"/>
      <c r="E118" s="87"/>
      <c r="F118" s="98">
        <v>56.25</v>
      </c>
      <c r="G118" s="98">
        <v>0</v>
      </c>
      <c r="H118" s="98">
        <v>0</v>
      </c>
      <c r="I118" s="68">
        <f t="shared" si="2"/>
        <v>56.25</v>
      </c>
      <c r="J118" s="101"/>
      <c r="K118" s="101"/>
      <c r="L118" s="98"/>
      <c r="M118" s="102">
        <f>(I118+K118+L118)*100/135</f>
        <v>41.666666666666664</v>
      </c>
      <c r="N118" s="102"/>
    </row>
    <row r="119" spans="1:14" s="16" customFormat="1" ht="15">
      <c r="A119" s="65">
        <v>110</v>
      </c>
      <c r="B119" s="104" t="s">
        <v>16</v>
      </c>
      <c r="C119" s="66" t="s">
        <v>169</v>
      </c>
      <c r="D119" s="67"/>
      <c r="E119" s="67" t="s">
        <v>241</v>
      </c>
      <c r="F119" s="97">
        <v>104.1</v>
      </c>
      <c r="G119" s="97">
        <v>0</v>
      </c>
      <c r="H119" s="97">
        <v>0</v>
      </c>
      <c r="I119" s="68">
        <f t="shared" si="2"/>
        <v>104.1</v>
      </c>
      <c r="J119" s="74"/>
      <c r="K119" s="74">
        <f>135*25%</f>
        <v>33.75</v>
      </c>
      <c r="L119" s="74"/>
      <c r="M119" s="89" t="s">
        <v>263</v>
      </c>
      <c r="N119" s="70"/>
    </row>
    <row r="120" spans="1:14" s="16" customFormat="1" ht="15">
      <c r="A120" s="65">
        <v>111</v>
      </c>
      <c r="B120" s="104" t="s">
        <v>85</v>
      </c>
      <c r="C120" s="66" t="s">
        <v>169</v>
      </c>
      <c r="D120" s="71">
        <v>0.4</v>
      </c>
      <c r="E120" s="67" t="s">
        <v>231</v>
      </c>
      <c r="F120" s="97">
        <v>94</v>
      </c>
      <c r="G120" s="97">
        <v>0</v>
      </c>
      <c r="H120" s="97">
        <v>0</v>
      </c>
      <c r="I120" s="68">
        <f t="shared" si="2"/>
        <v>94</v>
      </c>
      <c r="J120" s="74"/>
      <c r="K120" s="74">
        <f>135*20%</f>
        <v>27</v>
      </c>
      <c r="L120" s="74"/>
      <c r="M120" s="102">
        <f>(I120+K120+L120)*100/135</f>
        <v>89.62962962962963</v>
      </c>
      <c r="N120" s="70"/>
    </row>
    <row r="121" spans="1:14" s="16" customFormat="1" ht="15">
      <c r="A121" s="65">
        <v>112</v>
      </c>
      <c r="B121" s="72" t="s">
        <v>86</v>
      </c>
      <c r="C121" s="66" t="s">
        <v>169</v>
      </c>
      <c r="D121" s="79"/>
      <c r="E121" s="80" t="s">
        <v>225</v>
      </c>
      <c r="F121" s="97">
        <v>110.7</v>
      </c>
      <c r="G121" s="97">
        <v>0</v>
      </c>
      <c r="H121" s="97">
        <v>0</v>
      </c>
      <c r="I121" s="68">
        <f t="shared" si="2"/>
        <v>110.7</v>
      </c>
      <c r="J121" s="79"/>
      <c r="K121" s="74">
        <f>135*15%</f>
        <v>20.25</v>
      </c>
      <c r="L121" s="79"/>
      <c r="M121" s="102">
        <f>(I121+K121+L121)*100/135</f>
        <v>96.99999999999999</v>
      </c>
      <c r="N121" s="70"/>
    </row>
    <row r="122" spans="1:14" s="16" customFormat="1" ht="15">
      <c r="A122" s="65">
        <v>113</v>
      </c>
      <c r="B122" s="104" t="s">
        <v>87</v>
      </c>
      <c r="C122" s="66" t="s">
        <v>169</v>
      </c>
      <c r="D122" s="67"/>
      <c r="E122" s="67"/>
      <c r="F122" s="97">
        <v>133</v>
      </c>
      <c r="G122" s="97">
        <v>0</v>
      </c>
      <c r="H122" s="97">
        <v>0</v>
      </c>
      <c r="I122" s="68">
        <f t="shared" si="2"/>
        <v>133</v>
      </c>
      <c r="J122" s="74"/>
      <c r="K122" s="74"/>
      <c r="L122" s="74"/>
      <c r="M122" s="102">
        <f>(I122+K122+L122)*100/135</f>
        <v>98.51851851851852</v>
      </c>
      <c r="N122" s="70"/>
    </row>
    <row r="123" spans="1:14" s="16" customFormat="1" ht="15">
      <c r="A123" s="65">
        <v>114</v>
      </c>
      <c r="B123" s="104" t="s">
        <v>88</v>
      </c>
      <c r="C123" s="66" t="s">
        <v>169</v>
      </c>
      <c r="D123" s="67"/>
      <c r="E123" s="67"/>
      <c r="F123" s="97">
        <v>65.7</v>
      </c>
      <c r="G123" s="97">
        <v>34.4</v>
      </c>
      <c r="H123" s="97">
        <v>0</v>
      </c>
      <c r="I123" s="68">
        <f t="shared" si="2"/>
        <v>100.1</v>
      </c>
      <c r="J123" s="74"/>
      <c r="K123" s="74"/>
      <c r="L123" s="74"/>
      <c r="M123" s="99">
        <f t="shared" si="3"/>
        <v>74.14814814814815</v>
      </c>
      <c r="N123" s="70"/>
    </row>
    <row r="124" spans="1:14" s="16" customFormat="1" ht="15">
      <c r="A124" s="65">
        <v>115</v>
      </c>
      <c r="B124" s="104" t="s">
        <v>89</v>
      </c>
      <c r="C124" s="66" t="s">
        <v>169</v>
      </c>
      <c r="D124" s="67"/>
      <c r="E124" s="67"/>
      <c r="F124" s="97">
        <v>53.7</v>
      </c>
      <c r="G124" s="97">
        <v>25.8</v>
      </c>
      <c r="H124" s="97">
        <v>0</v>
      </c>
      <c r="I124" s="68">
        <f t="shared" si="2"/>
        <v>79.5</v>
      </c>
      <c r="J124" s="74"/>
      <c r="K124" s="74"/>
      <c r="L124" s="74"/>
      <c r="M124" s="99">
        <f t="shared" si="3"/>
        <v>58.888888888888886</v>
      </c>
      <c r="N124" s="70"/>
    </row>
    <row r="125" spans="1:14" s="16" customFormat="1" ht="15">
      <c r="A125" s="65">
        <v>116</v>
      </c>
      <c r="B125" s="104" t="s">
        <v>90</v>
      </c>
      <c r="C125" s="66" t="s">
        <v>169</v>
      </c>
      <c r="D125" s="67"/>
      <c r="E125" s="67"/>
      <c r="F125" s="97">
        <v>64</v>
      </c>
      <c r="G125" s="97">
        <v>0</v>
      </c>
      <c r="H125" s="97">
        <v>0</v>
      </c>
      <c r="I125" s="68">
        <f t="shared" si="2"/>
        <v>64</v>
      </c>
      <c r="J125" s="74"/>
      <c r="K125" s="74"/>
      <c r="L125" s="74"/>
      <c r="M125" s="99">
        <f t="shared" si="3"/>
        <v>47.407407407407405</v>
      </c>
      <c r="N125" s="70"/>
    </row>
    <row r="126" spans="1:14" s="16" customFormat="1" ht="15">
      <c r="A126" s="65">
        <v>117</v>
      </c>
      <c r="B126" s="104" t="s">
        <v>91</v>
      </c>
      <c r="C126" s="66" t="s">
        <v>169</v>
      </c>
      <c r="D126" s="67"/>
      <c r="E126" s="67" t="s">
        <v>229</v>
      </c>
      <c r="F126" s="97">
        <v>112</v>
      </c>
      <c r="G126" s="97">
        <v>0</v>
      </c>
      <c r="H126" s="97">
        <v>0</v>
      </c>
      <c r="I126" s="68">
        <f t="shared" si="2"/>
        <v>112</v>
      </c>
      <c r="J126" s="74"/>
      <c r="K126" s="74">
        <f>135*15%</f>
        <v>20.25</v>
      </c>
      <c r="L126" s="74"/>
      <c r="M126" s="99">
        <f t="shared" si="3"/>
        <v>97.96296296296296</v>
      </c>
      <c r="N126" s="70"/>
    </row>
    <row r="127" spans="1:14" s="16" customFormat="1" ht="15">
      <c r="A127" s="65">
        <v>118</v>
      </c>
      <c r="B127" s="104" t="s">
        <v>92</v>
      </c>
      <c r="C127" s="66" t="s">
        <v>169</v>
      </c>
      <c r="D127" s="67"/>
      <c r="E127" s="67"/>
      <c r="F127" s="97">
        <v>36</v>
      </c>
      <c r="G127" s="97">
        <v>94.6</v>
      </c>
      <c r="H127" s="97">
        <v>0</v>
      </c>
      <c r="I127" s="68">
        <f t="shared" si="2"/>
        <v>130.6</v>
      </c>
      <c r="J127" s="74"/>
      <c r="K127" s="74"/>
      <c r="L127" s="74"/>
      <c r="M127" s="99">
        <f t="shared" si="3"/>
        <v>96.74074074074075</v>
      </c>
      <c r="N127" s="70"/>
    </row>
    <row r="128" spans="1:14" s="16" customFormat="1" ht="15">
      <c r="A128" s="65">
        <v>119</v>
      </c>
      <c r="B128" s="104" t="s">
        <v>93</v>
      </c>
      <c r="C128" s="66" t="s">
        <v>169</v>
      </c>
      <c r="D128" s="67"/>
      <c r="E128" s="67"/>
      <c r="F128" s="97">
        <v>117.7</v>
      </c>
      <c r="G128" s="97">
        <v>0</v>
      </c>
      <c r="H128" s="97">
        <v>0</v>
      </c>
      <c r="I128" s="68">
        <f t="shared" si="2"/>
        <v>117.7</v>
      </c>
      <c r="J128" s="74"/>
      <c r="K128" s="74"/>
      <c r="L128" s="74"/>
      <c r="M128" s="99">
        <f t="shared" si="3"/>
        <v>87.18518518518519</v>
      </c>
      <c r="N128" s="70"/>
    </row>
    <row r="129" spans="1:14" s="16" customFormat="1" ht="15">
      <c r="A129" s="65">
        <v>120</v>
      </c>
      <c r="B129" s="104" t="s">
        <v>94</v>
      </c>
      <c r="C129" s="66" t="s">
        <v>169</v>
      </c>
      <c r="D129" s="67"/>
      <c r="E129" s="67"/>
      <c r="F129" s="97">
        <v>113.7</v>
      </c>
      <c r="G129" s="97">
        <v>0</v>
      </c>
      <c r="H129" s="97">
        <v>0</v>
      </c>
      <c r="I129" s="68">
        <f t="shared" si="2"/>
        <v>113.7</v>
      </c>
      <c r="J129" s="74"/>
      <c r="K129" s="74"/>
      <c r="L129" s="74"/>
      <c r="M129" s="99">
        <f t="shared" si="3"/>
        <v>84.22222222222223</v>
      </c>
      <c r="N129" s="70"/>
    </row>
    <row r="130" spans="1:14" s="16" customFormat="1" ht="15">
      <c r="A130" s="65">
        <v>121</v>
      </c>
      <c r="B130" s="104" t="s">
        <v>95</v>
      </c>
      <c r="C130" s="66" t="s">
        <v>169</v>
      </c>
      <c r="D130" s="67"/>
      <c r="E130" s="67"/>
      <c r="F130" s="97">
        <v>73</v>
      </c>
      <c r="G130" s="97">
        <v>0</v>
      </c>
      <c r="H130" s="97">
        <v>0</v>
      </c>
      <c r="I130" s="68">
        <f t="shared" si="2"/>
        <v>73</v>
      </c>
      <c r="J130" s="74"/>
      <c r="K130" s="74">
        <f>135*20%</f>
        <v>27</v>
      </c>
      <c r="L130" s="74"/>
      <c r="M130" s="99">
        <f t="shared" si="3"/>
        <v>74.07407407407408</v>
      </c>
      <c r="N130" s="70"/>
    </row>
    <row r="131" spans="1:14" s="16" customFormat="1" ht="15">
      <c r="A131" s="65">
        <v>122</v>
      </c>
      <c r="B131" s="104" t="s">
        <v>96</v>
      </c>
      <c r="C131" s="66" t="s">
        <v>169</v>
      </c>
      <c r="D131" s="67"/>
      <c r="E131" s="67" t="s">
        <v>231</v>
      </c>
      <c r="F131" s="97">
        <v>0</v>
      </c>
      <c r="G131" s="97">
        <v>0</v>
      </c>
      <c r="H131" s="97">
        <v>0</v>
      </c>
      <c r="I131" s="68">
        <f t="shared" si="2"/>
        <v>0</v>
      </c>
      <c r="J131" s="74"/>
      <c r="K131" s="74">
        <f>135*20%</f>
        <v>27</v>
      </c>
      <c r="L131" s="74">
        <f>135*22/22</f>
        <v>135</v>
      </c>
      <c r="M131" s="89" t="s">
        <v>263</v>
      </c>
      <c r="N131" s="70" t="s">
        <v>247</v>
      </c>
    </row>
    <row r="132" spans="1:14" ht="15">
      <c r="A132" s="65">
        <v>123</v>
      </c>
      <c r="B132" s="104" t="s">
        <v>97</v>
      </c>
      <c r="C132" s="66" t="s">
        <v>169</v>
      </c>
      <c r="D132" s="67"/>
      <c r="E132" s="67" t="s">
        <v>224</v>
      </c>
      <c r="F132" s="97">
        <v>90</v>
      </c>
      <c r="G132" s="97">
        <v>0</v>
      </c>
      <c r="H132" s="97">
        <v>0</v>
      </c>
      <c r="I132" s="68">
        <f t="shared" si="2"/>
        <v>90</v>
      </c>
      <c r="J132" s="74"/>
      <c r="K132" s="74">
        <f>135*20%</f>
        <v>27</v>
      </c>
      <c r="L132" s="74"/>
      <c r="M132" s="99">
        <f t="shared" si="3"/>
        <v>86.66666666666667</v>
      </c>
      <c r="N132" s="70"/>
    </row>
    <row r="133" spans="1:14" ht="15">
      <c r="A133" s="65">
        <v>124</v>
      </c>
      <c r="B133" s="104" t="s">
        <v>98</v>
      </c>
      <c r="C133" s="66" t="s">
        <v>169</v>
      </c>
      <c r="D133" s="67"/>
      <c r="E133" s="67" t="s">
        <v>224</v>
      </c>
      <c r="F133" s="97">
        <v>98.4</v>
      </c>
      <c r="G133" s="97">
        <v>0</v>
      </c>
      <c r="H133" s="97">
        <v>0</v>
      </c>
      <c r="I133" s="68">
        <f t="shared" si="2"/>
        <v>98.4</v>
      </c>
      <c r="J133" s="74"/>
      <c r="K133" s="74">
        <f>135*20%</f>
        <v>27</v>
      </c>
      <c r="L133" s="74"/>
      <c r="M133" s="99">
        <f t="shared" si="3"/>
        <v>92.88888888888889</v>
      </c>
      <c r="N133" s="70"/>
    </row>
    <row r="134" spans="1:14" ht="15">
      <c r="A134" s="65">
        <v>125</v>
      </c>
      <c r="B134" s="104" t="s">
        <v>99</v>
      </c>
      <c r="C134" s="66" t="s">
        <v>169</v>
      </c>
      <c r="D134" s="67"/>
      <c r="E134" s="67"/>
      <c r="F134" s="53">
        <v>56.1</v>
      </c>
      <c r="G134" s="53">
        <v>51.6</v>
      </c>
      <c r="H134" s="53">
        <v>0</v>
      </c>
      <c r="I134" s="68">
        <f t="shared" si="2"/>
        <v>107.7</v>
      </c>
      <c r="J134" s="69"/>
      <c r="K134" s="69"/>
      <c r="L134" s="69"/>
      <c r="M134" s="99">
        <f t="shared" si="3"/>
        <v>79.77777777777777</v>
      </c>
      <c r="N134" s="70"/>
    </row>
    <row r="135" spans="1:14" ht="15">
      <c r="A135" s="65">
        <v>126</v>
      </c>
      <c r="B135" s="104" t="s">
        <v>152</v>
      </c>
      <c r="C135" s="66" t="s">
        <v>169</v>
      </c>
      <c r="D135" s="67"/>
      <c r="E135" s="67"/>
      <c r="F135" s="53">
        <v>78</v>
      </c>
      <c r="G135" s="53">
        <v>0</v>
      </c>
      <c r="H135" s="53">
        <v>0</v>
      </c>
      <c r="I135" s="68">
        <f aca="true" t="shared" si="4" ref="I135:I194">H135+G135+F135</f>
        <v>78</v>
      </c>
      <c r="J135" s="69"/>
      <c r="K135" s="69"/>
      <c r="L135" s="69"/>
      <c r="M135" s="99">
        <f t="shared" si="3"/>
        <v>57.77777777777778</v>
      </c>
      <c r="N135" s="70"/>
    </row>
    <row r="136" spans="1:14" ht="15">
      <c r="A136" s="65">
        <v>127</v>
      </c>
      <c r="B136" s="104" t="s">
        <v>173</v>
      </c>
      <c r="C136" s="66" t="s">
        <v>169</v>
      </c>
      <c r="D136" s="67"/>
      <c r="E136" s="67"/>
      <c r="F136" s="53">
        <v>33</v>
      </c>
      <c r="G136" s="53">
        <v>0</v>
      </c>
      <c r="H136" s="53">
        <v>0</v>
      </c>
      <c r="I136" s="68">
        <f t="shared" si="4"/>
        <v>33</v>
      </c>
      <c r="J136" s="69"/>
      <c r="K136" s="69"/>
      <c r="L136" s="53"/>
      <c r="M136" s="99">
        <f>I136*100/(6*135/22)</f>
        <v>89.62962962962962</v>
      </c>
      <c r="N136" s="70" t="s">
        <v>272</v>
      </c>
    </row>
    <row r="137" spans="1:14" ht="15">
      <c r="A137" s="65">
        <v>128</v>
      </c>
      <c r="B137" s="104" t="s">
        <v>180</v>
      </c>
      <c r="C137" s="66" t="s">
        <v>169</v>
      </c>
      <c r="D137" s="67"/>
      <c r="E137" s="67"/>
      <c r="F137" s="53">
        <v>56.1</v>
      </c>
      <c r="G137" s="53">
        <v>0</v>
      </c>
      <c r="H137" s="53">
        <v>0</v>
      </c>
      <c r="I137" s="68">
        <f t="shared" si="4"/>
        <v>56.1</v>
      </c>
      <c r="J137" s="69"/>
      <c r="K137" s="69"/>
      <c r="L137" s="69"/>
      <c r="M137" s="99">
        <f t="shared" si="3"/>
        <v>41.55555555555556</v>
      </c>
      <c r="N137" s="70"/>
    </row>
    <row r="138" spans="1:14" ht="15">
      <c r="A138" s="65">
        <v>129</v>
      </c>
      <c r="B138" s="104" t="s">
        <v>181</v>
      </c>
      <c r="C138" s="66" t="s">
        <v>169</v>
      </c>
      <c r="D138" s="67"/>
      <c r="E138" s="67" t="s">
        <v>261</v>
      </c>
      <c r="F138" s="53">
        <v>90.4</v>
      </c>
      <c r="G138" s="53">
        <v>0</v>
      </c>
      <c r="H138" s="53">
        <v>0</v>
      </c>
      <c r="I138" s="68">
        <f t="shared" si="4"/>
        <v>90.4</v>
      </c>
      <c r="J138" s="69"/>
      <c r="K138" s="69">
        <f>135*15%</f>
        <v>20.25</v>
      </c>
      <c r="L138" s="69"/>
      <c r="M138" s="89">
        <v>82</v>
      </c>
      <c r="N138" s="70" t="s">
        <v>250</v>
      </c>
    </row>
    <row r="139" spans="1:14" ht="15">
      <c r="A139" s="65">
        <v>130</v>
      </c>
      <c r="B139" s="104" t="s">
        <v>182</v>
      </c>
      <c r="C139" s="66" t="s">
        <v>169</v>
      </c>
      <c r="D139" s="67"/>
      <c r="E139" s="67"/>
      <c r="F139" s="53">
        <v>101.4</v>
      </c>
      <c r="G139" s="53">
        <v>0</v>
      </c>
      <c r="H139" s="53">
        <v>0</v>
      </c>
      <c r="I139" s="68">
        <f t="shared" si="4"/>
        <v>101.4</v>
      </c>
      <c r="J139" s="69"/>
      <c r="K139" s="69"/>
      <c r="L139" s="69"/>
      <c r="M139" s="99">
        <f>(I139+K139+L139)*100/135</f>
        <v>75.11111111111111</v>
      </c>
      <c r="N139" s="70"/>
    </row>
    <row r="140" spans="1:14" ht="15">
      <c r="A140" s="65">
        <v>131</v>
      </c>
      <c r="B140" s="104" t="s">
        <v>183</v>
      </c>
      <c r="C140" s="66" t="s">
        <v>169</v>
      </c>
      <c r="D140" s="67"/>
      <c r="E140" s="67"/>
      <c r="F140" s="53">
        <v>0</v>
      </c>
      <c r="G140" s="53">
        <v>0</v>
      </c>
      <c r="H140" s="53">
        <v>0</v>
      </c>
      <c r="I140" s="68">
        <f t="shared" si="4"/>
        <v>0</v>
      </c>
      <c r="J140" s="69"/>
      <c r="K140" s="69"/>
      <c r="L140" s="69"/>
      <c r="M140" s="99">
        <f>(I140+K140+L140)*100/135</f>
        <v>0</v>
      </c>
      <c r="N140" s="70"/>
    </row>
    <row r="141" spans="1:14" ht="15">
      <c r="A141" s="65">
        <v>132</v>
      </c>
      <c r="B141" s="104" t="s">
        <v>147</v>
      </c>
      <c r="C141" s="66" t="s">
        <v>170</v>
      </c>
      <c r="D141" s="71"/>
      <c r="E141" s="71" t="s">
        <v>226</v>
      </c>
      <c r="F141" s="53">
        <v>0</v>
      </c>
      <c r="G141" s="53">
        <v>0</v>
      </c>
      <c r="H141" s="53">
        <v>0</v>
      </c>
      <c r="I141" s="68">
        <f t="shared" si="4"/>
        <v>0</v>
      </c>
      <c r="J141" s="69"/>
      <c r="K141" s="69">
        <f>135*20%</f>
        <v>27</v>
      </c>
      <c r="L141" s="69">
        <f>135*22/22</f>
        <v>135</v>
      </c>
      <c r="M141" s="89" t="s">
        <v>263</v>
      </c>
      <c r="N141" s="70" t="s">
        <v>247</v>
      </c>
    </row>
    <row r="142" spans="1:14" ht="15">
      <c r="A142" s="65">
        <v>133</v>
      </c>
      <c r="B142" s="104" t="s">
        <v>100</v>
      </c>
      <c r="C142" s="66" t="s">
        <v>170</v>
      </c>
      <c r="D142" s="67"/>
      <c r="E142" s="67" t="s">
        <v>224</v>
      </c>
      <c r="F142" s="53">
        <v>0</v>
      </c>
      <c r="G142" s="53">
        <v>0</v>
      </c>
      <c r="H142" s="53">
        <v>0</v>
      </c>
      <c r="I142" s="68">
        <f t="shared" si="4"/>
        <v>0</v>
      </c>
      <c r="J142" s="69"/>
      <c r="K142" s="69">
        <f>135*20%</f>
        <v>27</v>
      </c>
      <c r="L142" s="69"/>
      <c r="M142" s="99">
        <f>(I142+K142+L142)*100/135</f>
        <v>20</v>
      </c>
      <c r="N142" s="70"/>
    </row>
    <row r="143" spans="1:14" ht="15">
      <c r="A143" s="65">
        <v>134</v>
      </c>
      <c r="B143" s="104" t="s">
        <v>211</v>
      </c>
      <c r="C143" s="66" t="s">
        <v>170</v>
      </c>
      <c r="D143" s="67"/>
      <c r="E143" s="67" t="s">
        <v>225</v>
      </c>
      <c r="F143" s="53">
        <v>0</v>
      </c>
      <c r="G143" s="53">
        <v>0</v>
      </c>
      <c r="H143" s="53">
        <v>0</v>
      </c>
      <c r="I143" s="68">
        <f t="shared" si="4"/>
        <v>0</v>
      </c>
      <c r="J143" s="69"/>
      <c r="K143" s="69">
        <f>135*15%</f>
        <v>20.25</v>
      </c>
      <c r="L143" s="69"/>
      <c r="M143" s="99">
        <f>(I143+K143+L143)*100/135</f>
        <v>15</v>
      </c>
      <c r="N143" s="70"/>
    </row>
    <row r="144" spans="1:14" ht="15">
      <c r="A144" s="65">
        <v>135</v>
      </c>
      <c r="B144" s="104" t="s">
        <v>148</v>
      </c>
      <c r="C144" s="66" t="s">
        <v>170</v>
      </c>
      <c r="D144" s="67"/>
      <c r="E144" s="67" t="s">
        <v>261</v>
      </c>
      <c r="F144" s="53">
        <v>0</v>
      </c>
      <c r="G144" s="53">
        <v>0</v>
      </c>
      <c r="H144" s="53">
        <v>0</v>
      </c>
      <c r="I144" s="68">
        <f t="shared" si="4"/>
        <v>0</v>
      </c>
      <c r="J144" s="69"/>
      <c r="K144" s="69">
        <f>135*15%</f>
        <v>20.25</v>
      </c>
      <c r="L144" s="69"/>
      <c r="M144" s="99">
        <f>(I144+K144+L144)*100/135</f>
        <v>15</v>
      </c>
      <c r="N144" s="72" t="s">
        <v>250</v>
      </c>
    </row>
    <row r="145" spans="1:14" ht="15">
      <c r="A145" s="65">
        <v>136</v>
      </c>
      <c r="B145" s="104" t="s">
        <v>101</v>
      </c>
      <c r="C145" s="66" t="s">
        <v>170</v>
      </c>
      <c r="D145" s="71">
        <v>0.4</v>
      </c>
      <c r="E145" s="71"/>
      <c r="F145" s="53">
        <v>47.7</v>
      </c>
      <c r="G145" s="53">
        <v>0</v>
      </c>
      <c r="H145" s="53">
        <v>0</v>
      </c>
      <c r="I145" s="68">
        <f t="shared" si="4"/>
        <v>47.7</v>
      </c>
      <c r="J145" s="69"/>
      <c r="K145" s="69"/>
      <c r="L145" s="69"/>
      <c r="M145" s="99">
        <f>(I145+K145+L145)*100/135</f>
        <v>35.333333333333336</v>
      </c>
      <c r="N145" s="70"/>
    </row>
    <row r="146" spans="1:14" ht="15">
      <c r="A146" s="65">
        <v>137</v>
      </c>
      <c r="B146" s="104" t="s">
        <v>102</v>
      </c>
      <c r="C146" s="66" t="s">
        <v>170</v>
      </c>
      <c r="D146" s="67"/>
      <c r="E146" s="67" t="s">
        <v>241</v>
      </c>
      <c r="F146" s="53">
        <v>0</v>
      </c>
      <c r="G146" s="53">
        <v>0</v>
      </c>
      <c r="H146" s="53">
        <v>0</v>
      </c>
      <c r="I146" s="68">
        <f t="shared" si="4"/>
        <v>0</v>
      </c>
      <c r="J146" s="69"/>
      <c r="K146" s="74">
        <f>135*25%</f>
        <v>33.75</v>
      </c>
      <c r="L146" s="69"/>
      <c r="M146" s="99">
        <f>(I146+K146+L146)*100/135</f>
        <v>25</v>
      </c>
      <c r="N146" s="70"/>
    </row>
    <row r="147" spans="1:14" ht="15">
      <c r="A147" s="65">
        <v>138</v>
      </c>
      <c r="B147" s="104" t="s">
        <v>103</v>
      </c>
      <c r="C147" s="66" t="s">
        <v>170</v>
      </c>
      <c r="D147" s="67"/>
      <c r="E147" s="67" t="s">
        <v>225</v>
      </c>
      <c r="F147" s="53">
        <v>206.1</v>
      </c>
      <c r="G147" s="53">
        <v>0</v>
      </c>
      <c r="H147" s="53">
        <v>0</v>
      </c>
      <c r="I147" s="68">
        <f t="shared" si="4"/>
        <v>206.1</v>
      </c>
      <c r="J147" s="69"/>
      <c r="K147" s="69">
        <f>135*15%</f>
        <v>20.25</v>
      </c>
      <c r="L147" s="69"/>
      <c r="M147" s="89" t="s">
        <v>263</v>
      </c>
      <c r="N147" s="70"/>
    </row>
    <row r="148" spans="1:14" ht="15">
      <c r="A148" s="65">
        <v>139</v>
      </c>
      <c r="B148" s="104" t="s">
        <v>104</v>
      </c>
      <c r="C148" s="66" t="s">
        <v>170</v>
      </c>
      <c r="D148" s="71"/>
      <c r="E148" s="71" t="s">
        <v>224</v>
      </c>
      <c r="F148" s="53">
        <v>0</v>
      </c>
      <c r="G148" s="53">
        <v>0</v>
      </c>
      <c r="H148" s="53">
        <v>0</v>
      </c>
      <c r="I148" s="68">
        <f t="shared" si="4"/>
        <v>0</v>
      </c>
      <c r="J148" s="69"/>
      <c r="K148" s="69">
        <f>135*20%</f>
        <v>27</v>
      </c>
      <c r="L148" s="69">
        <f>135*22/22</f>
        <v>135</v>
      </c>
      <c r="M148" s="89" t="s">
        <v>263</v>
      </c>
      <c r="N148" s="72" t="s">
        <v>246</v>
      </c>
    </row>
    <row r="149" spans="1:14" ht="15">
      <c r="A149" s="65">
        <v>140</v>
      </c>
      <c r="B149" s="104" t="s">
        <v>105</v>
      </c>
      <c r="C149" s="66" t="s">
        <v>170</v>
      </c>
      <c r="D149" s="77"/>
      <c r="E149" s="77"/>
      <c r="F149" s="53">
        <v>138.75</v>
      </c>
      <c r="G149" s="53">
        <v>0</v>
      </c>
      <c r="H149" s="53">
        <v>0</v>
      </c>
      <c r="I149" s="68">
        <f t="shared" si="4"/>
        <v>138.75</v>
      </c>
      <c r="J149" s="69"/>
      <c r="K149" s="69"/>
      <c r="L149" s="69"/>
      <c r="M149" s="89" t="s">
        <v>263</v>
      </c>
      <c r="N149" s="70"/>
    </row>
    <row r="150" spans="1:14" ht="15">
      <c r="A150" s="65">
        <v>141</v>
      </c>
      <c r="B150" s="104" t="s">
        <v>212</v>
      </c>
      <c r="C150" s="66" t="s">
        <v>170</v>
      </c>
      <c r="D150" s="67"/>
      <c r="E150" s="67"/>
      <c r="F150" s="53">
        <v>108.9</v>
      </c>
      <c r="G150" s="53">
        <v>0</v>
      </c>
      <c r="H150" s="53">
        <v>0</v>
      </c>
      <c r="I150" s="68">
        <f t="shared" si="4"/>
        <v>108.9</v>
      </c>
      <c r="J150" s="69"/>
      <c r="K150" s="69"/>
      <c r="L150" s="69"/>
      <c r="M150" s="99">
        <f aca="true" t="shared" si="5" ref="M150:M155">(I150+K150+L150)*100/135</f>
        <v>80.66666666666667</v>
      </c>
      <c r="N150" s="70"/>
    </row>
    <row r="151" spans="1:14" ht="15">
      <c r="A151" s="65">
        <v>142</v>
      </c>
      <c r="B151" s="104" t="s">
        <v>213</v>
      </c>
      <c r="C151" s="66" t="s">
        <v>170</v>
      </c>
      <c r="D151" s="82"/>
      <c r="E151" s="82"/>
      <c r="F151" s="53">
        <v>0</v>
      </c>
      <c r="G151" s="53">
        <v>0</v>
      </c>
      <c r="H151" s="53">
        <v>0</v>
      </c>
      <c r="I151" s="68">
        <f t="shared" si="4"/>
        <v>0</v>
      </c>
      <c r="J151" s="75"/>
      <c r="K151" s="75"/>
      <c r="L151" s="75"/>
      <c r="M151" s="99">
        <f t="shared" si="5"/>
        <v>0</v>
      </c>
      <c r="N151" s="70"/>
    </row>
    <row r="152" spans="1:14" ht="15">
      <c r="A152" s="65">
        <v>143</v>
      </c>
      <c r="B152" s="104" t="s">
        <v>153</v>
      </c>
      <c r="C152" s="66" t="s">
        <v>170</v>
      </c>
      <c r="D152" s="67"/>
      <c r="E152" s="67"/>
      <c r="F152" s="53">
        <v>0</v>
      </c>
      <c r="G152" s="53">
        <v>0</v>
      </c>
      <c r="H152" s="53">
        <v>0</v>
      </c>
      <c r="I152" s="68">
        <f t="shared" si="4"/>
        <v>0</v>
      </c>
      <c r="J152" s="69"/>
      <c r="K152" s="69"/>
      <c r="L152" s="69"/>
      <c r="M152" s="99">
        <f t="shared" si="5"/>
        <v>0</v>
      </c>
      <c r="N152" s="70"/>
    </row>
    <row r="153" spans="1:14" ht="15">
      <c r="A153" s="65">
        <v>144</v>
      </c>
      <c r="B153" s="85" t="s">
        <v>193</v>
      </c>
      <c r="C153" s="86" t="s">
        <v>170</v>
      </c>
      <c r="D153" s="87"/>
      <c r="E153" s="87"/>
      <c r="F153" s="98">
        <v>82.8</v>
      </c>
      <c r="G153" s="98">
        <v>0</v>
      </c>
      <c r="H153" s="98">
        <v>0</v>
      </c>
      <c r="I153" s="68">
        <f t="shared" si="4"/>
        <v>82.8</v>
      </c>
      <c r="J153" s="101"/>
      <c r="K153" s="101"/>
      <c r="L153" s="101"/>
      <c r="M153" s="102">
        <f t="shared" si="5"/>
        <v>61.333333333333336</v>
      </c>
      <c r="N153" s="70"/>
    </row>
    <row r="154" spans="1:14" ht="15">
      <c r="A154" s="65">
        <v>145</v>
      </c>
      <c r="B154" s="104" t="s">
        <v>107</v>
      </c>
      <c r="C154" s="66" t="s">
        <v>106</v>
      </c>
      <c r="D154" s="71">
        <v>0.4</v>
      </c>
      <c r="E154" s="71" t="s">
        <v>226</v>
      </c>
      <c r="F154" s="53">
        <v>39</v>
      </c>
      <c r="G154" s="53">
        <v>0</v>
      </c>
      <c r="H154" s="53">
        <v>0</v>
      </c>
      <c r="I154" s="68">
        <f t="shared" si="4"/>
        <v>39</v>
      </c>
      <c r="J154" s="69"/>
      <c r="K154" s="69">
        <f>135*20%</f>
        <v>27</v>
      </c>
      <c r="L154" s="69"/>
      <c r="M154" s="99">
        <f t="shared" si="5"/>
        <v>48.888888888888886</v>
      </c>
      <c r="N154" s="70"/>
    </row>
    <row r="155" spans="1:14" ht="15">
      <c r="A155" s="65">
        <v>146</v>
      </c>
      <c r="B155" s="104" t="s">
        <v>108</v>
      </c>
      <c r="C155" s="66" t="s">
        <v>106</v>
      </c>
      <c r="D155" s="74">
        <v>1.2</v>
      </c>
      <c r="E155" s="67" t="s">
        <v>231</v>
      </c>
      <c r="F155" s="53">
        <v>98.7</v>
      </c>
      <c r="G155" s="53">
        <v>0</v>
      </c>
      <c r="H155" s="53">
        <v>0</v>
      </c>
      <c r="I155" s="68">
        <f t="shared" si="4"/>
        <v>98.7</v>
      </c>
      <c r="J155" s="81"/>
      <c r="K155" s="69">
        <f>135*20%</f>
        <v>27</v>
      </c>
      <c r="L155" s="81"/>
      <c r="M155" s="99">
        <f t="shared" si="5"/>
        <v>93.11111111111111</v>
      </c>
      <c r="N155" s="70"/>
    </row>
    <row r="156" spans="1:14" ht="15">
      <c r="A156" s="65">
        <v>147</v>
      </c>
      <c r="B156" s="104" t="s">
        <v>109</v>
      </c>
      <c r="C156" s="66" t="s">
        <v>106</v>
      </c>
      <c r="D156" s="67"/>
      <c r="E156" s="67"/>
      <c r="F156" s="53">
        <v>198</v>
      </c>
      <c r="G156" s="53">
        <v>0</v>
      </c>
      <c r="H156" s="53">
        <v>0</v>
      </c>
      <c r="I156" s="68">
        <f t="shared" si="4"/>
        <v>198</v>
      </c>
      <c r="J156" s="69"/>
      <c r="K156" s="69"/>
      <c r="L156" s="69"/>
      <c r="M156" s="89" t="s">
        <v>263</v>
      </c>
      <c r="N156" s="70"/>
    </row>
    <row r="157" spans="1:14" ht="15">
      <c r="A157" s="65">
        <v>148</v>
      </c>
      <c r="B157" s="104" t="s">
        <v>195</v>
      </c>
      <c r="C157" s="66" t="s">
        <v>106</v>
      </c>
      <c r="D157" s="67"/>
      <c r="E157" s="67"/>
      <c r="F157" s="53">
        <v>255.3</v>
      </c>
      <c r="G157" s="53">
        <v>0</v>
      </c>
      <c r="H157" s="53">
        <v>0</v>
      </c>
      <c r="I157" s="68">
        <f t="shared" si="4"/>
        <v>255.3</v>
      </c>
      <c r="J157" s="69"/>
      <c r="K157" s="69"/>
      <c r="L157" s="69"/>
      <c r="M157" s="89" t="s">
        <v>263</v>
      </c>
      <c r="N157" s="70"/>
    </row>
    <row r="158" spans="1:14" ht="15">
      <c r="A158" s="65">
        <v>149</v>
      </c>
      <c r="B158" s="104" t="s">
        <v>110</v>
      </c>
      <c r="C158" s="66" t="s">
        <v>106</v>
      </c>
      <c r="D158" s="67"/>
      <c r="E158" s="67"/>
      <c r="F158" s="53">
        <v>144</v>
      </c>
      <c r="G158" s="53">
        <v>0</v>
      </c>
      <c r="H158" s="53">
        <v>0</v>
      </c>
      <c r="I158" s="68">
        <f t="shared" si="4"/>
        <v>144</v>
      </c>
      <c r="J158" s="69"/>
      <c r="K158" s="69"/>
      <c r="L158" s="69"/>
      <c r="M158" s="89" t="s">
        <v>263</v>
      </c>
      <c r="N158" s="70"/>
    </row>
    <row r="159" spans="1:14" ht="15">
      <c r="A159" s="65">
        <v>150</v>
      </c>
      <c r="B159" s="104" t="s">
        <v>111</v>
      </c>
      <c r="C159" s="66" t="s">
        <v>106</v>
      </c>
      <c r="D159" s="67"/>
      <c r="E159" s="67"/>
      <c r="F159" s="53">
        <v>159</v>
      </c>
      <c r="G159" s="53">
        <v>0</v>
      </c>
      <c r="H159" s="53">
        <v>0</v>
      </c>
      <c r="I159" s="68">
        <f t="shared" si="4"/>
        <v>159</v>
      </c>
      <c r="J159" s="69"/>
      <c r="K159" s="69"/>
      <c r="L159" s="69"/>
      <c r="M159" s="89" t="s">
        <v>263</v>
      </c>
      <c r="N159" s="70"/>
    </row>
    <row r="160" spans="1:14" ht="15">
      <c r="A160" s="65">
        <v>151</v>
      </c>
      <c r="B160" s="104" t="s">
        <v>112</v>
      </c>
      <c r="C160" s="66" t="s">
        <v>106</v>
      </c>
      <c r="D160" s="67"/>
      <c r="E160" s="67" t="s">
        <v>224</v>
      </c>
      <c r="F160" s="53">
        <v>225.5</v>
      </c>
      <c r="G160" s="53">
        <v>77.4</v>
      </c>
      <c r="H160" s="53">
        <v>0</v>
      </c>
      <c r="I160" s="68">
        <f t="shared" si="4"/>
        <v>302.9</v>
      </c>
      <c r="J160" s="69"/>
      <c r="K160" s="69">
        <f>135*20%</f>
        <v>27</v>
      </c>
      <c r="L160" s="69"/>
      <c r="M160" s="89" t="s">
        <v>263</v>
      </c>
      <c r="N160" s="70"/>
    </row>
    <row r="161" spans="1:14" ht="15">
      <c r="A161" s="65">
        <v>152</v>
      </c>
      <c r="B161" s="104" t="s">
        <v>113</v>
      </c>
      <c r="C161" s="66" t="s">
        <v>106</v>
      </c>
      <c r="D161" s="67"/>
      <c r="E161" s="67" t="s">
        <v>224</v>
      </c>
      <c r="F161" s="53">
        <v>181.5</v>
      </c>
      <c r="G161" s="53">
        <v>0</v>
      </c>
      <c r="H161" s="53">
        <v>0</v>
      </c>
      <c r="I161" s="68">
        <f t="shared" si="4"/>
        <v>181.5</v>
      </c>
      <c r="J161" s="69"/>
      <c r="K161" s="69">
        <f>135*20%</f>
        <v>27</v>
      </c>
      <c r="L161" s="69"/>
      <c r="M161" s="89" t="s">
        <v>263</v>
      </c>
      <c r="N161" s="70"/>
    </row>
    <row r="162" spans="1:14" ht="15">
      <c r="A162" s="65">
        <v>153</v>
      </c>
      <c r="B162" s="104" t="s">
        <v>149</v>
      </c>
      <c r="C162" s="66" t="s">
        <v>106</v>
      </c>
      <c r="D162" s="67"/>
      <c r="E162" s="67" t="s">
        <v>270</v>
      </c>
      <c r="F162" s="53">
        <v>79</v>
      </c>
      <c r="G162" s="53">
        <v>0</v>
      </c>
      <c r="H162" s="53">
        <v>0</v>
      </c>
      <c r="I162" s="68">
        <f t="shared" si="4"/>
        <v>79</v>
      </c>
      <c r="J162" s="69"/>
      <c r="K162" s="69">
        <f>135*10%</f>
        <v>13.5</v>
      </c>
      <c r="L162" s="69"/>
      <c r="M162" s="99">
        <f>(I162+K162+L162)*100/135</f>
        <v>68.51851851851852</v>
      </c>
      <c r="N162" s="70"/>
    </row>
    <row r="163" spans="1:14" ht="15">
      <c r="A163" s="65">
        <v>154</v>
      </c>
      <c r="B163" s="104" t="s">
        <v>114</v>
      </c>
      <c r="C163" s="66" t="s">
        <v>106</v>
      </c>
      <c r="D163" s="67"/>
      <c r="E163" s="67" t="s">
        <v>224</v>
      </c>
      <c r="F163" s="53">
        <v>69.3</v>
      </c>
      <c r="G163" s="53">
        <v>0</v>
      </c>
      <c r="H163" s="53">
        <v>0</v>
      </c>
      <c r="I163" s="68">
        <f t="shared" si="4"/>
        <v>69.3</v>
      </c>
      <c r="J163" s="69"/>
      <c r="K163" s="69">
        <f>135*20%</f>
        <v>27</v>
      </c>
      <c r="L163" s="69"/>
      <c r="M163" s="99">
        <f>(I163+K163+L163)*100/135</f>
        <v>71.33333333333333</v>
      </c>
      <c r="N163" s="70"/>
    </row>
    <row r="164" spans="1:14" ht="15">
      <c r="A164" s="65">
        <v>155</v>
      </c>
      <c r="B164" s="104" t="s">
        <v>115</v>
      </c>
      <c r="C164" s="66" t="s">
        <v>106</v>
      </c>
      <c r="D164" s="67"/>
      <c r="E164" s="67"/>
      <c r="F164" s="53">
        <v>33</v>
      </c>
      <c r="G164" s="53">
        <v>0</v>
      </c>
      <c r="H164" s="53">
        <v>0</v>
      </c>
      <c r="I164" s="68">
        <f t="shared" si="4"/>
        <v>33</v>
      </c>
      <c r="J164" s="69"/>
      <c r="K164" s="69"/>
      <c r="L164" s="69"/>
      <c r="M164" s="99">
        <f>(I164+K164+L164)*100/135</f>
        <v>24.444444444444443</v>
      </c>
      <c r="N164" s="70"/>
    </row>
    <row r="165" spans="1:14" ht="15">
      <c r="A165" s="65">
        <v>156</v>
      </c>
      <c r="B165" s="104" t="s">
        <v>214</v>
      </c>
      <c r="C165" s="66" t="s">
        <v>106</v>
      </c>
      <c r="D165" s="67"/>
      <c r="E165" s="67"/>
      <c r="F165" s="53">
        <v>117.3</v>
      </c>
      <c r="G165" s="53">
        <v>25.8</v>
      </c>
      <c r="H165" s="53">
        <v>0</v>
      </c>
      <c r="I165" s="68">
        <f t="shared" si="4"/>
        <v>143.1</v>
      </c>
      <c r="J165" s="69"/>
      <c r="K165" s="69"/>
      <c r="L165" s="69"/>
      <c r="M165" s="89" t="s">
        <v>263</v>
      </c>
      <c r="N165" s="70"/>
    </row>
    <row r="166" spans="1:14" ht="15">
      <c r="A166" s="65">
        <v>157</v>
      </c>
      <c r="B166" s="104" t="s">
        <v>116</v>
      </c>
      <c r="C166" s="66" t="s">
        <v>106</v>
      </c>
      <c r="D166" s="67"/>
      <c r="E166" s="67"/>
      <c r="F166" s="53">
        <v>217.8</v>
      </c>
      <c r="G166" s="53">
        <v>0</v>
      </c>
      <c r="H166" s="53">
        <v>0</v>
      </c>
      <c r="I166" s="68">
        <f t="shared" si="4"/>
        <v>217.8</v>
      </c>
      <c r="J166" s="69"/>
      <c r="K166" s="69"/>
      <c r="L166" s="69"/>
      <c r="M166" s="89" t="s">
        <v>263</v>
      </c>
      <c r="N166" s="70"/>
    </row>
    <row r="167" spans="1:14" ht="15">
      <c r="A167" s="65">
        <v>158</v>
      </c>
      <c r="B167" s="104" t="s">
        <v>117</v>
      </c>
      <c r="C167" s="66" t="s">
        <v>106</v>
      </c>
      <c r="D167" s="67"/>
      <c r="E167" s="67" t="s">
        <v>225</v>
      </c>
      <c r="F167" s="53">
        <v>144</v>
      </c>
      <c r="G167" s="53">
        <v>0</v>
      </c>
      <c r="H167" s="53">
        <v>0</v>
      </c>
      <c r="I167" s="68">
        <f t="shared" si="4"/>
        <v>144</v>
      </c>
      <c r="J167" s="69"/>
      <c r="K167" s="69">
        <f>135*15%</f>
        <v>20.25</v>
      </c>
      <c r="L167" s="69"/>
      <c r="M167" s="89" t="s">
        <v>263</v>
      </c>
      <c r="N167" s="70"/>
    </row>
    <row r="168" spans="1:14" ht="15">
      <c r="A168" s="65">
        <v>159</v>
      </c>
      <c r="B168" s="104" t="s">
        <v>215</v>
      </c>
      <c r="C168" s="66" t="s">
        <v>106</v>
      </c>
      <c r="D168" s="67"/>
      <c r="E168" s="67" t="s">
        <v>225</v>
      </c>
      <c r="F168" s="53">
        <v>75</v>
      </c>
      <c r="G168" s="53">
        <v>25.8</v>
      </c>
      <c r="H168" s="53">
        <v>0</v>
      </c>
      <c r="I168" s="68">
        <f t="shared" si="4"/>
        <v>100.8</v>
      </c>
      <c r="J168" s="69"/>
      <c r="K168" s="69">
        <f>135*15%</f>
        <v>20.25</v>
      </c>
      <c r="L168" s="69"/>
      <c r="M168" s="99">
        <f>(I168+K168+L168)*100/135</f>
        <v>89.66666666666667</v>
      </c>
      <c r="N168" s="70"/>
    </row>
    <row r="169" spans="1:14" ht="15">
      <c r="A169" s="65">
        <v>160</v>
      </c>
      <c r="B169" s="104" t="s">
        <v>118</v>
      </c>
      <c r="C169" s="66" t="s">
        <v>106</v>
      </c>
      <c r="D169" s="67"/>
      <c r="E169" s="67"/>
      <c r="F169" s="53">
        <v>0</v>
      </c>
      <c r="G169" s="53">
        <v>0</v>
      </c>
      <c r="H169" s="53">
        <v>0</v>
      </c>
      <c r="I169" s="68">
        <f t="shared" si="4"/>
        <v>0</v>
      </c>
      <c r="J169" s="69"/>
      <c r="K169" s="69"/>
      <c r="L169" s="53"/>
      <c r="M169" s="99">
        <f>(I169+K169+L169)*100/135</f>
        <v>0</v>
      </c>
      <c r="N169" s="70" t="s">
        <v>251</v>
      </c>
    </row>
    <row r="170" spans="1:14" ht="15">
      <c r="A170" s="65">
        <v>161</v>
      </c>
      <c r="B170" s="104" t="s">
        <v>119</v>
      </c>
      <c r="C170" s="66" t="s">
        <v>106</v>
      </c>
      <c r="D170" s="67"/>
      <c r="E170" s="67"/>
      <c r="F170" s="53">
        <v>144</v>
      </c>
      <c r="G170" s="53">
        <v>0</v>
      </c>
      <c r="H170" s="53">
        <v>0</v>
      </c>
      <c r="I170" s="68">
        <f t="shared" si="4"/>
        <v>144</v>
      </c>
      <c r="J170" s="69"/>
      <c r="K170" s="69"/>
      <c r="L170" s="69"/>
      <c r="M170" s="89" t="s">
        <v>263</v>
      </c>
      <c r="N170" s="70"/>
    </row>
    <row r="171" spans="1:14" ht="15">
      <c r="A171" s="65">
        <v>162</v>
      </c>
      <c r="B171" s="104" t="s">
        <v>121</v>
      </c>
      <c r="C171" s="66" t="s">
        <v>106</v>
      </c>
      <c r="D171" s="67"/>
      <c r="E171" s="67"/>
      <c r="F171" s="53">
        <v>59.4</v>
      </c>
      <c r="G171" s="53">
        <v>0</v>
      </c>
      <c r="H171" s="53">
        <v>0</v>
      </c>
      <c r="I171" s="68">
        <f t="shared" si="4"/>
        <v>59.4</v>
      </c>
      <c r="J171" s="69"/>
      <c r="K171" s="69"/>
      <c r="L171" s="69"/>
      <c r="M171" s="99">
        <f>(I171+K171+L171)*100/135</f>
        <v>44</v>
      </c>
      <c r="N171" s="70"/>
    </row>
    <row r="172" spans="1:14" ht="15">
      <c r="A172" s="65">
        <v>163</v>
      </c>
      <c r="B172" s="104" t="s">
        <v>120</v>
      </c>
      <c r="C172" s="66" t="s">
        <v>106</v>
      </c>
      <c r="D172" s="67"/>
      <c r="E172" s="67"/>
      <c r="F172" s="53">
        <v>153.6</v>
      </c>
      <c r="G172" s="53">
        <v>0</v>
      </c>
      <c r="H172" s="53">
        <v>0</v>
      </c>
      <c r="I172" s="68">
        <f t="shared" si="4"/>
        <v>153.6</v>
      </c>
      <c r="J172" s="69"/>
      <c r="K172" s="69"/>
      <c r="L172" s="69"/>
      <c r="M172" s="89" t="s">
        <v>263</v>
      </c>
      <c r="N172" s="70"/>
    </row>
    <row r="173" spans="1:14" ht="15">
      <c r="A173" s="65">
        <v>164</v>
      </c>
      <c r="B173" s="104" t="s">
        <v>216</v>
      </c>
      <c r="C173" s="66" t="s">
        <v>106</v>
      </c>
      <c r="D173" s="67"/>
      <c r="E173" s="67"/>
      <c r="F173" s="53">
        <v>163.5</v>
      </c>
      <c r="G173" s="53">
        <v>0</v>
      </c>
      <c r="H173" s="53">
        <v>0</v>
      </c>
      <c r="I173" s="68">
        <f t="shared" si="4"/>
        <v>163.5</v>
      </c>
      <c r="J173" s="69"/>
      <c r="K173" s="69"/>
      <c r="L173" s="69"/>
      <c r="M173" s="89" t="s">
        <v>263</v>
      </c>
      <c r="N173" s="70"/>
    </row>
    <row r="174" spans="1:14" ht="15">
      <c r="A174" s="65">
        <v>165</v>
      </c>
      <c r="B174" s="104" t="s">
        <v>159</v>
      </c>
      <c r="C174" s="66" t="s">
        <v>106</v>
      </c>
      <c r="D174" s="67"/>
      <c r="E174" s="67"/>
      <c r="F174" s="53">
        <v>166.5</v>
      </c>
      <c r="G174" s="53">
        <v>0</v>
      </c>
      <c r="H174" s="53">
        <v>0</v>
      </c>
      <c r="I174" s="68">
        <f t="shared" si="4"/>
        <v>166.5</v>
      </c>
      <c r="J174" s="69"/>
      <c r="K174" s="69"/>
      <c r="L174" s="69"/>
      <c r="M174" s="89" t="s">
        <v>263</v>
      </c>
      <c r="N174" s="70"/>
    </row>
    <row r="175" spans="1:14" ht="15">
      <c r="A175" s="65">
        <v>166</v>
      </c>
      <c r="B175" s="104" t="s">
        <v>217</v>
      </c>
      <c r="C175" s="66" t="s">
        <v>106</v>
      </c>
      <c r="D175" s="67"/>
      <c r="E175" s="67"/>
      <c r="F175" s="53">
        <v>177.3</v>
      </c>
      <c r="G175" s="53">
        <v>0</v>
      </c>
      <c r="H175" s="53">
        <v>0</v>
      </c>
      <c r="I175" s="68">
        <f t="shared" si="4"/>
        <v>177.3</v>
      </c>
      <c r="J175" s="69"/>
      <c r="K175" s="69"/>
      <c r="L175" s="69"/>
      <c r="M175" s="89" t="s">
        <v>263</v>
      </c>
      <c r="N175" s="70"/>
    </row>
    <row r="176" spans="1:14" ht="15">
      <c r="A176" s="65">
        <v>167</v>
      </c>
      <c r="B176" s="104" t="s">
        <v>164</v>
      </c>
      <c r="C176" s="66" t="s">
        <v>106</v>
      </c>
      <c r="D176" s="67"/>
      <c r="E176" s="106"/>
      <c r="F176" s="53">
        <v>141.3</v>
      </c>
      <c r="G176" s="53">
        <v>0</v>
      </c>
      <c r="H176" s="53">
        <v>0</v>
      </c>
      <c r="I176" s="68">
        <f t="shared" si="4"/>
        <v>141.3</v>
      </c>
      <c r="J176" s="69"/>
      <c r="K176" s="106"/>
      <c r="L176" s="69"/>
      <c r="M176" s="89" t="s">
        <v>263</v>
      </c>
      <c r="N176" s="121"/>
    </row>
    <row r="177" spans="1:14" ht="15">
      <c r="A177" s="65">
        <v>168</v>
      </c>
      <c r="B177" s="104" t="s">
        <v>184</v>
      </c>
      <c r="C177" s="66" t="s">
        <v>106</v>
      </c>
      <c r="D177" s="67"/>
      <c r="E177" s="67"/>
      <c r="F177" s="53">
        <v>108</v>
      </c>
      <c r="G177" s="53">
        <v>0</v>
      </c>
      <c r="H177" s="53">
        <v>0</v>
      </c>
      <c r="I177" s="68">
        <f t="shared" si="4"/>
        <v>108</v>
      </c>
      <c r="J177" s="69"/>
      <c r="K177" s="69"/>
      <c r="L177" s="69"/>
      <c r="M177" s="99">
        <f>(I177+K177+L177)*100/135</f>
        <v>80</v>
      </c>
      <c r="N177" s="70"/>
    </row>
    <row r="178" spans="1:14" ht="15">
      <c r="A178" s="65">
        <v>169</v>
      </c>
      <c r="B178" s="104" t="s">
        <v>218</v>
      </c>
      <c r="C178" s="66" t="s">
        <v>106</v>
      </c>
      <c r="D178" s="67"/>
      <c r="E178" s="67"/>
      <c r="F178" s="53">
        <v>0</v>
      </c>
      <c r="G178" s="53">
        <v>0</v>
      </c>
      <c r="H178" s="53">
        <v>0</v>
      </c>
      <c r="I178" s="68">
        <f t="shared" si="4"/>
        <v>0</v>
      </c>
      <c r="J178" s="69"/>
      <c r="K178" s="69"/>
      <c r="L178" s="69"/>
      <c r="M178" s="99">
        <f>(I178+K178+L178)*100/135</f>
        <v>0</v>
      </c>
      <c r="N178" s="70"/>
    </row>
    <row r="179" spans="1:14" ht="15">
      <c r="A179" s="65">
        <v>170</v>
      </c>
      <c r="B179" s="104" t="s">
        <v>185</v>
      </c>
      <c r="C179" s="66" t="s">
        <v>106</v>
      </c>
      <c r="D179" s="67"/>
      <c r="E179" s="67" t="s">
        <v>261</v>
      </c>
      <c r="F179" s="53">
        <v>134.4</v>
      </c>
      <c r="G179" s="53">
        <v>0</v>
      </c>
      <c r="H179" s="53">
        <v>0</v>
      </c>
      <c r="I179" s="68">
        <f t="shared" si="4"/>
        <v>134.4</v>
      </c>
      <c r="J179" s="69"/>
      <c r="K179" s="69">
        <f>135*15%</f>
        <v>20.25</v>
      </c>
      <c r="L179" s="69"/>
      <c r="M179" s="89" t="s">
        <v>263</v>
      </c>
      <c r="N179" s="70" t="s">
        <v>250</v>
      </c>
    </row>
    <row r="180" spans="1:14" ht="15">
      <c r="A180" s="65">
        <v>171</v>
      </c>
      <c r="B180" s="104" t="s">
        <v>194</v>
      </c>
      <c r="C180" s="66" t="s">
        <v>106</v>
      </c>
      <c r="D180" s="67"/>
      <c r="E180" s="67"/>
      <c r="F180" s="53">
        <v>0</v>
      </c>
      <c r="G180" s="53">
        <v>0</v>
      </c>
      <c r="H180" s="53">
        <v>0</v>
      </c>
      <c r="I180" s="68">
        <f t="shared" si="4"/>
        <v>0</v>
      </c>
      <c r="J180" s="69"/>
      <c r="K180" s="69"/>
      <c r="L180" s="69"/>
      <c r="M180" s="99">
        <f>(I180+K180+L180)*100/135</f>
        <v>0</v>
      </c>
      <c r="N180" s="70"/>
    </row>
    <row r="181" spans="1:14" ht="15">
      <c r="A181" s="65">
        <v>172</v>
      </c>
      <c r="B181" s="104" t="s">
        <v>126</v>
      </c>
      <c r="C181" s="66" t="s">
        <v>171</v>
      </c>
      <c r="D181" s="71">
        <v>0.4</v>
      </c>
      <c r="E181" s="71" t="s">
        <v>223</v>
      </c>
      <c r="F181" s="53">
        <v>189</v>
      </c>
      <c r="G181" s="53">
        <v>25.8</v>
      </c>
      <c r="H181" s="53">
        <v>0</v>
      </c>
      <c r="I181" s="68">
        <f t="shared" si="4"/>
        <v>214.8</v>
      </c>
      <c r="J181" s="69"/>
      <c r="K181" s="69">
        <f>135*25%</f>
        <v>33.75</v>
      </c>
      <c r="L181" s="69"/>
      <c r="M181" s="89" t="s">
        <v>263</v>
      </c>
      <c r="N181" s="70"/>
    </row>
    <row r="182" spans="1:14" ht="15">
      <c r="A182" s="65">
        <v>173</v>
      </c>
      <c r="B182" s="104" t="s">
        <v>136</v>
      </c>
      <c r="C182" s="66" t="s">
        <v>171</v>
      </c>
      <c r="D182" s="71"/>
      <c r="E182" s="71" t="s">
        <v>242</v>
      </c>
      <c r="F182" s="53">
        <v>0</v>
      </c>
      <c r="G182" s="53">
        <v>0</v>
      </c>
      <c r="H182" s="53">
        <v>0</v>
      </c>
      <c r="I182" s="68">
        <f t="shared" si="4"/>
        <v>0</v>
      </c>
      <c r="J182" s="69"/>
      <c r="K182" s="69">
        <f>135*20%</f>
        <v>27</v>
      </c>
      <c r="L182" s="69"/>
      <c r="M182" s="99">
        <f>(I182+K182+L182)*100/135</f>
        <v>20</v>
      </c>
      <c r="N182" s="70"/>
    </row>
    <row r="183" spans="1:14" ht="15">
      <c r="A183" s="65">
        <v>174</v>
      </c>
      <c r="B183" s="104" t="s">
        <v>122</v>
      </c>
      <c r="C183" s="66" t="s">
        <v>171</v>
      </c>
      <c r="D183" s="71">
        <v>0.4</v>
      </c>
      <c r="E183" s="71" t="s">
        <v>224</v>
      </c>
      <c r="F183" s="53">
        <v>72</v>
      </c>
      <c r="G183" s="53">
        <v>232.2</v>
      </c>
      <c r="H183" s="53">
        <v>0</v>
      </c>
      <c r="I183" s="68">
        <f t="shared" si="4"/>
        <v>304.2</v>
      </c>
      <c r="J183" s="69"/>
      <c r="K183" s="69">
        <f>135*20%</f>
        <v>27</v>
      </c>
      <c r="L183" s="69"/>
      <c r="M183" s="89" t="s">
        <v>263</v>
      </c>
      <c r="N183" s="70"/>
    </row>
    <row r="184" spans="1:14" ht="15">
      <c r="A184" s="65">
        <v>175</v>
      </c>
      <c r="B184" s="104" t="s">
        <v>123</v>
      </c>
      <c r="C184" s="66" t="s">
        <v>171</v>
      </c>
      <c r="D184" s="67"/>
      <c r="E184" s="67"/>
      <c r="F184" s="53">
        <v>0</v>
      </c>
      <c r="G184" s="53">
        <v>391.3</v>
      </c>
      <c r="H184" s="53">
        <v>0</v>
      </c>
      <c r="I184" s="68">
        <f t="shared" si="4"/>
        <v>391.3</v>
      </c>
      <c r="J184" s="69"/>
      <c r="K184" s="69"/>
      <c r="L184" s="69"/>
      <c r="M184" s="89" t="s">
        <v>263</v>
      </c>
      <c r="N184" s="70"/>
    </row>
    <row r="185" spans="1:14" ht="15">
      <c r="A185" s="65">
        <v>176</v>
      </c>
      <c r="B185" s="104" t="s">
        <v>124</v>
      </c>
      <c r="C185" s="66" t="s">
        <v>171</v>
      </c>
      <c r="D185" s="67"/>
      <c r="E185" s="67" t="s">
        <v>224</v>
      </c>
      <c r="F185" s="53">
        <v>177</v>
      </c>
      <c r="G185" s="53">
        <v>197.8</v>
      </c>
      <c r="H185" s="53">
        <v>0</v>
      </c>
      <c r="I185" s="68">
        <f t="shared" si="4"/>
        <v>374.8</v>
      </c>
      <c r="J185" s="69"/>
      <c r="K185" s="69">
        <f>135*20%</f>
        <v>27</v>
      </c>
      <c r="L185" s="69"/>
      <c r="M185" s="89" t="s">
        <v>263</v>
      </c>
      <c r="N185" s="70"/>
    </row>
    <row r="186" spans="1:14" ht="15">
      <c r="A186" s="65">
        <v>177</v>
      </c>
      <c r="B186" s="104" t="s">
        <v>125</v>
      </c>
      <c r="C186" s="66" t="s">
        <v>171</v>
      </c>
      <c r="D186" s="67"/>
      <c r="E186" s="67"/>
      <c r="F186" s="53">
        <v>99</v>
      </c>
      <c r="G186" s="53">
        <v>108.36</v>
      </c>
      <c r="H186" s="53">
        <v>0</v>
      </c>
      <c r="I186" s="68">
        <f t="shared" si="4"/>
        <v>207.36</v>
      </c>
      <c r="J186" s="69"/>
      <c r="K186" s="69"/>
      <c r="L186" s="69"/>
      <c r="M186" s="89" t="s">
        <v>263</v>
      </c>
      <c r="N186" s="70"/>
    </row>
    <row r="187" spans="1:14" ht="15">
      <c r="A187" s="65">
        <v>178</v>
      </c>
      <c r="B187" s="104" t="s">
        <v>127</v>
      </c>
      <c r="C187" s="66" t="s">
        <v>171</v>
      </c>
      <c r="D187" s="67"/>
      <c r="E187" s="67" t="s">
        <v>261</v>
      </c>
      <c r="F187" s="53">
        <v>117</v>
      </c>
      <c r="G187" s="53">
        <v>152.22</v>
      </c>
      <c r="H187" s="53">
        <v>0</v>
      </c>
      <c r="I187" s="68">
        <f t="shared" si="4"/>
        <v>269.22</v>
      </c>
      <c r="J187" s="69"/>
      <c r="K187" s="69">
        <f>135*15%</f>
        <v>20.25</v>
      </c>
      <c r="L187" s="69"/>
      <c r="M187" s="89" t="s">
        <v>263</v>
      </c>
      <c r="N187" s="70" t="s">
        <v>250</v>
      </c>
    </row>
    <row r="188" spans="1:14" ht="15">
      <c r="A188" s="65">
        <v>179</v>
      </c>
      <c r="B188" s="104" t="s">
        <v>128</v>
      </c>
      <c r="C188" s="66" t="s">
        <v>171</v>
      </c>
      <c r="D188" s="67"/>
      <c r="E188" s="67"/>
      <c r="F188" s="53">
        <v>180</v>
      </c>
      <c r="G188" s="53">
        <v>51.6</v>
      </c>
      <c r="H188" s="53">
        <v>0</v>
      </c>
      <c r="I188" s="68">
        <f t="shared" si="4"/>
        <v>231.6</v>
      </c>
      <c r="J188" s="69"/>
      <c r="K188" s="69"/>
      <c r="L188" s="69"/>
      <c r="M188" s="89" t="s">
        <v>263</v>
      </c>
      <c r="N188" s="70"/>
    </row>
    <row r="189" spans="1:14" ht="15">
      <c r="A189" s="65">
        <v>180</v>
      </c>
      <c r="B189" s="104" t="s">
        <v>137</v>
      </c>
      <c r="C189" s="66" t="s">
        <v>171</v>
      </c>
      <c r="D189" s="71">
        <v>0.3</v>
      </c>
      <c r="E189" s="71"/>
      <c r="F189" s="53">
        <v>108</v>
      </c>
      <c r="G189" s="53">
        <v>77.4</v>
      </c>
      <c r="H189" s="53">
        <v>0</v>
      </c>
      <c r="I189" s="68">
        <f t="shared" si="4"/>
        <v>185.4</v>
      </c>
      <c r="J189" s="69"/>
      <c r="K189" s="69"/>
      <c r="L189" s="69"/>
      <c r="M189" s="89" t="s">
        <v>263</v>
      </c>
      <c r="N189" s="70"/>
    </row>
    <row r="190" spans="1:14" ht="15">
      <c r="A190" s="65">
        <v>181</v>
      </c>
      <c r="B190" s="104" t="s">
        <v>129</v>
      </c>
      <c r="C190" s="66" t="s">
        <v>172</v>
      </c>
      <c r="D190" s="71"/>
      <c r="E190" s="83" t="s">
        <v>227</v>
      </c>
      <c r="F190" s="53">
        <v>93</v>
      </c>
      <c r="G190" s="53">
        <v>0</v>
      </c>
      <c r="H190" s="53">
        <v>0</v>
      </c>
      <c r="I190" s="68">
        <f t="shared" si="4"/>
        <v>93</v>
      </c>
      <c r="J190" s="69"/>
      <c r="K190" s="69">
        <f>135*25%</f>
        <v>33.75</v>
      </c>
      <c r="L190" s="69"/>
      <c r="M190" s="89">
        <f>(I190+K190+L190)*100/135</f>
        <v>93.88888888888889</v>
      </c>
      <c r="N190" s="70"/>
    </row>
    <row r="191" spans="1:14" ht="15">
      <c r="A191" s="65">
        <v>182</v>
      </c>
      <c r="B191" s="104" t="s">
        <v>151</v>
      </c>
      <c r="C191" s="66" t="s">
        <v>172</v>
      </c>
      <c r="D191" s="67"/>
      <c r="E191" s="84" t="s">
        <v>228</v>
      </c>
      <c r="F191" s="53">
        <v>72</v>
      </c>
      <c r="G191" s="53">
        <v>0</v>
      </c>
      <c r="H191" s="53">
        <v>0</v>
      </c>
      <c r="I191" s="68">
        <f t="shared" si="4"/>
        <v>72</v>
      </c>
      <c r="J191" s="69"/>
      <c r="K191" s="69">
        <f>135*20%</f>
        <v>27</v>
      </c>
      <c r="L191" s="53">
        <f>135*17/22</f>
        <v>104.31818181818181</v>
      </c>
      <c r="M191" s="89" t="s">
        <v>263</v>
      </c>
      <c r="N191" s="73" t="s">
        <v>244</v>
      </c>
    </row>
    <row r="192" spans="1:14" ht="15">
      <c r="A192" s="65">
        <v>183</v>
      </c>
      <c r="B192" s="104" t="s">
        <v>130</v>
      </c>
      <c r="C192" s="66" t="s">
        <v>172</v>
      </c>
      <c r="D192" s="67"/>
      <c r="E192" s="67" t="s">
        <v>257</v>
      </c>
      <c r="F192" s="53">
        <v>26.4</v>
      </c>
      <c r="G192" s="53">
        <v>25.8</v>
      </c>
      <c r="H192" s="53">
        <v>0</v>
      </c>
      <c r="I192" s="68">
        <f t="shared" si="4"/>
        <v>52.2</v>
      </c>
      <c r="J192" s="69"/>
      <c r="K192" s="69">
        <f>135*15%</f>
        <v>20.25</v>
      </c>
      <c r="L192" s="69"/>
      <c r="M192" s="99">
        <f>(I192+K192+L192)*100/135</f>
        <v>53.666666666666664</v>
      </c>
      <c r="N192" s="70"/>
    </row>
    <row r="193" spans="1:14" ht="15">
      <c r="A193" s="65">
        <v>184</v>
      </c>
      <c r="B193" s="104" t="s">
        <v>131</v>
      </c>
      <c r="C193" s="66" t="s">
        <v>172</v>
      </c>
      <c r="D193" s="67"/>
      <c r="E193" s="67"/>
      <c r="F193" s="53">
        <v>88.8</v>
      </c>
      <c r="G193" s="53">
        <v>0</v>
      </c>
      <c r="H193" s="53">
        <v>0</v>
      </c>
      <c r="I193" s="68">
        <f t="shared" si="4"/>
        <v>88.8</v>
      </c>
      <c r="J193" s="69"/>
      <c r="K193" s="69"/>
      <c r="L193" s="69"/>
      <c r="M193" s="99">
        <f>(I193+K193+L193)*100/135</f>
        <v>65.77777777777777</v>
      </c>
      <c r="N193" s="70"/>
    </row>
    <row r="194" spans="1:14" ht="15">
      <c r="A194" s="65">
        <v>185</v>
      </c>
      <c r="B194" s="85" t="s">
        <v>132</v>
      </c>
      <c r="C194" s="86" t="s">
        <v>172</v>
      </c>
      <c r="D194" s="87"/>
      <c r="E194" s="87"/>
      <c r="F194" s="98">
        <v>170.1</v>
      </c>
      <c r="G194" s="98">
        <v>0</v>
      </c>
      <c r="H194" s="98">
        <v>0</v>
      </c>
      <c r="I194" s="68">
        <f t="shared" si="4"/>
        <v>170.1</v>
      </c>
      <c r="J194" s="101"/>
      <c r="K194" s="101"/>
      <c r="L194" s="101"/>
      <c r="M194" s="100" t="s">
        <v>263</v>
      </c>
      <c r="N194" s="54"/>
    </row>
    <row r="195" spans="1:14" ht="15">
      <c r="A195" s="65">
        <v>186</v>
      </c>
      <c r="B195" s="85" t="s">
        <v>150</v>
      </c>
      <c r="C195" s="86" t="s">
        <v>172</v>
      </c>
      <c r="D195" s="87"/>
      <c r="E195" s="87"/>
      <c r="F195" s="98">
        <v>124.8</v>
      </c>
      <c r="G195" s="98">
        <v>0</v>
      </c>
      <c r="H195" s="98">
        <v>0</v>
      </c>
      <c r="I195" s="68">
        <f aca="true" t="shared" si="6" ref="I195:I204">H195+G195+F195</f>
        <v>124.8</v>
      </c>
      <c r="J195" s="101"/>
      <c r="K195" s="101"/>
      <c r="L195" s="101"/>
      <c r="M195" s="102">
        <f>(I195+K195+L195)*100/135</f>
        <v>92.44444444444444</v>
      </c>
      <c r="N195" s="54"/>
    </row>
    <row r="196" spans="1:14" ht="15">
      <c r="A196" s="65">
        <v>187</v>
      </c>
      <c r="B196" s="85" t="s">
        <v>133</v>
      </c>
      <c r="C196" s="86" t="s">
        <v>172</v>
      </c>
      <c r="D196" s="87"/>
      <c r="E196" s="87"/>
      <c r="F196" s="98">
        <v>67.5</v>
      </c>
      <c r="G196" s="98">
        <v>0</v>
      </c>
      <c r="H196" s="98">
        <v>0</v>
      </c>
      <c r="I196" s="68">
        <f t="shared" si="6"/>
        <v>67.5</v>
      </c>
      <c r="J196" s="101"/>
      <c r="K196" s="101"/>
      <c r="L196" s="98">
        <f>135*21/22</f>
        <v>128.86363636363637</v>
      </c>
      <c r="M196" s="100" t="s">
        <v>263</v>
      </c>
      <c r="N196" s="96" t="s">
        <v>245</v>
      </c>
    </row>
    <row r="197" spans="1:14" ht="15">
      <c r="A197" s="65">
        <v>188</v>
      </c>
      <c r="B197" s="104" t="s">
        <v>134</v>
      </c>
      <c r="C197" s="66" t="s">
        <v>172</v>
      </c>
      <c r="D197" s="67"/>
      <c r="E197" s="67"/>
      <c r="F197" s="53">
        <v>66</v>
      </c>
      <c r="G197" s="53">
        <v>0</v>
      </c>
      <c r="H197" s="53">
        <v>0</v>
      </c>
      <c r="I197" s="68">
        <f t="shared" si="6"/>
        <v>66</v>
      </c>
      <c r="J197" s="69"/>
      <c r="K197" s="69"/>
      <c r="L197" s="69"/>
      <c r="M197" s="99">
        <f>(I197+K197+L197)*100/135</f>
        <v>48.888888888888886</v>
      </c>
      <c r="N197" s="70"/>
    </row>
    <row r="198" spans="1:14" ht="15">
      <c r="A198" s="65">
        <v>189</v>
      </c>
      <c r="B198" s="104" t="s">
        <v>135</v>
      </c>
      <c r="C198" s="66" t="s">
        <v>172</v>
      </c>
      <c r="D198" s="67"/>
      <c r="E198" s="67" t="s">
        <v>261</v>
      </c>
      <c r="F198" s="53">
        <v>97.5</v>
      </c>
      <c r="G198" s="53">
        <v>77.4</v>
      </c>
      <c r="H198" s="53">
        <v>0</v>
      </c>
      <c r="I198" s="68">
        <f t="shared" si="6"/>
        <v>174.9</v>
      </c>
      <c r="J198" s="69"/>
      <c r="K198" s="69">
        <f>135*15%</f>
        <v>20.25</v>
      </c>
      <c r="L198" s="69"/>
      <c r="M198" s="89" t="s">
        <v>263</v>
      </c>
      <c r="N198" s="70"/>
    </row>
    <row r="199" spans="1:14" ht="15">
      <c r="A199" s="65">
        <v>190</v>
      </c>
      <c r="B199" s="104" t="s">
        <v>219</v>
      </c>
      <c r="C199" s="66" t="s">
        <v>172</v>
      </c>
      <c r="D199" s="67"/>
      <c r="E199" s="67"/>
      <c r="F199" s="53">
        <v>95.4</v>
      </c>
      <c r="G199" s="53">
        <v>0</v>
      </c>
      <c r="H199" s="53">
        <v>0</v>
      </c>
      <c r="I199" s="68">
        <f t="shared" si="6"/>
        <v>95.4</v>
      </c>
      <c r="J199" s="69"/>
      <c r="K199" s="69"/>
      <c r="L199" s="69"/>
      <c r="M199" s="99">
        <f>(I199+K199+L199)*100/135</f>
        <v>70.66666666666667</v>
      </c>
      <c r="N199" s="70"/>
    </row>
    <row r="200" spans="1:14" ht="15">
      <c r="A200" s="65">
        <v>191</v>
      </c>
      <c r="B200" s="104" t="s">
        <v>217</v>
      </c>
      <c r="C200" s="66" t="s">
        <v>172</v>
      </c>
      <c r="D200" s="67"/>
      <c r="E200" s="67" t="s">
        <v>252</v>
      </c>
      <c r="F200" s="53">
        <v>101.4</v>
      </c>
      <c r="G200" s="53">
        <v>0</v>
      </c>
      <c r="H200" s="53">
        <v>0</v>
      </c>
      <c r="I200" s="68">
        <f t="shared" si="6"/>
        <v>101.4</v>
      </c>
      <c r="J200" s="69"/>
      <c r="K200" s="69">
        <f>135*40%</f>
        <v>54</v>
      </c>
      <c r="L200" s="69"/>
      <c r="M200" s="89" t="s">
        <v>263</v>
      </c>
      <c r="N200" s="70" t="s">
        <v>240</v>
      </c>
    </row>
    <row r="201" spans="1:14" ht="15">
      <c r="A201" s="65">
        <v>192</v>
      </c>
      <c r="B201" s="104" t="s">
        <v>160</v>
      </c>
      <c r="C201" s="66" t="s">
        <v>172</v>
      </c>
      <c r="D201" s="67"/>
      <c r="E201" s="67"/>
      <c r="F201" s="53">
        <v>39.6</v>
      </c>
      <c r="G201" s="53">
        <v>0</v>
      </c>
      <c r="H201" s="53">
        <v>0</v>
      </c>
      <c r="I201" s="68">
        <f t="shared" si="6"/>
        <v>39.6</v>
      </c>
      <c r="J201" s="69"/>
      <c r="K201" s="69"/>
      <c r="L201" s="69"/>
      <c r="M201" s="99">
        <f>(I201+K201+L201)*100/135</f>
        <v>29.333333333333332</v>
      </c>
      <c r="N201" s="70"/>
    </row>
    <row r="202" spans="1:14" ht="15">
      <c r="A202" s="65">
        <v>193</v>
      </c>
      <c r="B202" s="104" t="s">
        <v>187</v>
      </c>
      <c r="C202" s="66" t="s">
        <v>172</v>
      </c>
      <c r="D202" s="67"/>
      <c r="E202" s="67"/>
      <c r="F202" s="53">
        <v>0</v>
      </c>
      <c r="G202" s="53">
        <v>51.6</v>
      </c>
      <c r="H202" s="53">
        <v>0</v>
      </c>
      <c r="I202" s="68">
        <f t="shared" si="6"/>
        <v>51.6</v>
      </c>
      <c r="J202" s="69"/>
      <c r="K202" s="69"/>
      <c r="L202" s="53"/>
      <c r="M202" s="99">
        <f>(I202+K202+L202)*100/135</f>
        <v>38.22222222222222</v>
      </c>
      <c r="N202" s="70" t="s">
        <v>243</v>
      </c>
    </row>
    <row r="203" spans="1:14" ht="15">
      <c r="A203" s="65">
        <v>194</v>
      </c>
      <c r="B203" s="104" t="s">
        <v>188</v>
      </c>
      <c r="C203" s="66" t="s">
        <v>172</v>
      </c>
      <c r="D203" s="67"/>
      <c r="E203" s="67"/>
      <c r="F203" s="53">
        <v>54.6</v>
      </c>
      <c r="G203" s="53">
        <v>0</v>
      </c>
      <c r="H203" s="53">
        <v>0</v>
      </c>
      <c r="I203" s="68">
        <f t="shared" si="6"/>
        <v>54.6</v>
      </c>
      <c r="J203" s="69"/>
      <c r="K203" s="69"/>
      <c r="L203" s="69"/>
      <c r="M203" s="99">
        <f>(I203+K203+L203)*100/135</f>
        <v>40.44444444444444</v>
      </c>
      <c r="N203" s="70"/>
    </row>
    <row r="204" spans="1:14" ht="15">
      <c r="A204" s="119">
        <v>195</v>
      </c>
      <c r="B204" s="107" t="s">
        <v>189</v>
      </c>
      <c r="C204" s="108" t="s">
        <v>172</v>
      </c>
      <c r="D204" s="109"/>
      <c r="E204" s="109"/>
      <c r="F204" s="110">
        <v>92.4</v>
      </c>
      <c r="G204" s="110">
        <v>38.7</v>
      </c>
      <c r="H204" s="110">
        <v>0</v>
      </c>
      <c r="I204" s="116">
        <f t="shared" si="6"/>
        <v>131.10000000000002</v>
      </c>
      <c r="J204" s="111"/>
      <c r="K204" s="111"/>
      <c r="L204" s="111"/>
      <c r="M204" s="112">
        <f>(I204+K204+L204)*100/135</f>
        <v>97.11111111111113</v>
      </c>
      <c r="N204" s="113"/>
    </row>
    <row r="205" spans="1:14" ht="16.5">
      <c r="A205" s="138" t="s">
        <v>281</v>
      </c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</row>
    <row r="206" spans="1:14" ht="16.5">
      <c r="A206" s="140" t="s">
        <v>282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</row>
    <row r="207" spans="1:14" ht="16.5">
      <c r="A207" s="138" t="s">
        <v>280</v>
      </c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</row>
    <row r="208" spans="1:14" ht="16.5">
      <c r="A208" s="138" t="s">
        <v>283</v>
      </c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</row>
    <row r="209" spans="1:14" ht="16.5">
      <c r="A209" s="138" t="s">
        <v>279</v>
      </c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</row>
    <row r="210" spans="1:14" ht="16.5">
      <c r="A210" s="138" t="s">
        <v>289</v>
      </c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</row>
    <row r="211" spans="1:14" ht="16.5">
      <c r="A211" s="138" t="s">
        <v>287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</row>
    <row r="212" spans="1:14" ht="16.5">
      <c r="A212" s="138" t="s">
        <v>288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</row>
    <row r="213" spans="1:14" ht="16.5">
      <c r="A213" s="138" t="s">
        <v>271</v>
      </c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</row>
    <row r="214" spans="1:14" ht="18.75">
      <c r="A214" s="19"/>
      <c r="B214" s="144" t="s">
        <v>254</v>
      </c>
      <c r="C214" s="145"/>
      <c r="D214" s="15"/>
      <c r="E214" s="139" t="s">
        <v>265</v>
      </c>
      <c r="F214" s="139"/>
      <c r="G214" s="139"/>
      <c r="H214" s="43" t="s">
        <v>264</v>
      </c>
      <c r="I214" s="43"/>
      <c r="J214" s="43"/>
      <c r="K214" s="43"/>
      <c r="L214" s="43"/>
      <c r="M214" s="43" t="s">
        <v>255</v>
      </c>
      <c r="N214" s="43"/>
    </row>
    <row r="215" spans="1:14" ht="44.25" customHeight="1">
      <c r="A215" s="4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1:14" ht="44.25" customHeight="1">
      <c r="A216" s="4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</row>
    <row r="217" spans="1:14" ht="18.75">
      <c r="A217" s="47"/>
      <c r="B217" s="137" t="s">
        <v>256</v>
      </c>
      <c r="C217" s="137"/>
      <c r="D217" s="47"/>
      <c r="E217" s="90" t="s">
        <v>138</v>
      </c>
      <c r="F217" s="90"/>
      <c r="G217" s="90"/>
      <c r="H217" s="90" t="s">
        <v>266</v>
      </c>
      <c r="I217" s="90"/>
      <c r="J217" s="90"/>
      <c r="K217" s="90"/>
      <c r="L217" s="90"/>
      <c r="M217" s="137" t="s">
        <v>139</v>
      </c>
      <c r="N217" s="137"/>
    </row>
    <row r="218" spans="1:14" ht="15.75">
      <c r="A218" s="23"/>
      <c r="B218" s="23"/>
      <c r="C218" s="23"/>
      <c r="D218" s="23"/>
      <c r="E218" s="24"/>
      <c r="F218" s="24"/>
      <c r="G218" s="24"/>
      <c r="H218" s="24"/>
      <c r="I218" s="24"/>
      <c r="J218" s="24"/>
      <c r="K218" s="24"/>
      <c r="L218" s="23"/>
      <c r="M218" s="46"/>
      <c r="N218" s="25"/>
    </row>
    <row r="219" spans="1:14" ht="15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46"/>
      <c r="N219" s="25"/>
    </row>
    <row r="220" spans="1:14" ht="15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46"/>
      <c r="N220" s="25"/>
    </row>
    <row r="221" spans="1:14" ht="15">
      <c r="A221" s="16"/>
      <c r="B221" s="16"/>
      <c r="C221" s="16"/>
      <c r="D221" s="16"/>
      <c r="E221" s="16"/>
      <c r="F221" s="16"/>
      <c r="G221" s="16"/>
      <c r="I221" s="16"/>
      <c r="J221" s="16"/>
      <c r="K221" s="16"/>
      <c r="L221" s="16"/>
      <c r="M221" s="17"/>
      <c r="N221" s="12"/>
    </row>
    <row r="222" spans="1:14" ht="15">
      <c r="A222" s="16"/>
      <c r="B222" s="16"/>
      <c r="C222" s="16"/>
      <c r="D222" s="16"/>
      <c r="E222" s="16"/>
      <c r="F222" s="16"/>
      <c r="G222" s="16"/>
      <c r="I222" s="16"/>
      <c r="J222" s="16"/>
      <c r="K222" s="16"/>
      <c r="L222" s="16"/>
      <c r="M222" s="17"/>
      <c r="N222" s="12"/>
    </row>
    <row r="223" spans="1:14" ht="15">
      <c r="A223" s="16"/>
      <c r="B223" s="16"/>
      <c r="C223" s="16"/>
      <c r="D223" s="16"/>
      <c r="E223" s="16"/>
      <c r="F223" s="16"/>
      <c r="G223" s="16"/>
      <c r="I223" s="16"/>
      <c r="J223" s="16"/>
      <c r="K223" s="16"/>
      <c r="L223" s="16"/>
      <c r="M223" s="17"/>
      <c r="N223" s="12"/>
    </row>
    <row r="224" spans="1:14" ht="15">
      <c r="A224" s="16"/>
      <c r="B224" s="16"/>
      <c r="C224" s="16"/>
      <c r="D224" s="16"/>
      <c r="E224" s="16"/>
      <c r="F224" s="16"/>
      <c r="G224" s="16"/>
      <c r="I224" s="16"/>
      <c r="J224" s="16"/>
      <c r="K224" s="16"/>
      <c r="L224" s="16"/>
      <c r="M224" s="17"/>
      <c r="N224" s="12"/>
    </row>
    <row r="225" spans="1:14" ht="15">
      <c r="A225" s="16"/>
      <c r="B225" s="16"/>
      <c r="C225" s="16"/>
      <c r="D225" s="16"/>
      <c r="E225" s="16"/>
      <c r="F225" s="16"/>
      <c r="G225" s="16"/>
      <c r="I225" s="16"/>
      <c r="J225" s="16"/>
      <c r="K225" s="16"/>
      <c r="L225" s="16"/>
      <c r="M225" s="17"/>
      <c r="N225" s="12"/>
    </row>
    <row r="226" spans="1:14" ht="15">
      <c r="A226" s="16"/>
      <c r="B226" s="16"/>
      <c r="C226" s="16"/>
      <c r="D226" s="16"/>
      <c r="E226" s="16"/>
      <c r="F226" s="16"/>
      <c r="G226" s="16"/>
      <c r="I226" s="16"/>
      <c r="J226" s="16"/>
      <c r="K226" s="16"/>
      <c r="L226" s="16"/>
      <c r="M226" s="17"/>
      <c r="N226" s="12"/>
    </row>
    <row r="227" spans="1:14" ht="15">
      <c r="A227" s="16"/>
      <c r="B227" s="16"/>
      <c r="C227" s="16"/>
      <c r="D227" s="16"/>
      <c r="E227" s="16"/>
      <c r="F227" s="16"/>
      <c r="G227" s="16"/>
      <c r="I227" s="16"/>
      <c r="J227" s="16"/>
      <c r="K227" s="16"/>
      <c r="L227" s="16"/>
      <c r="M227" s="17"/>
      <c r="N227" s="12"/>
    </row>
    <row r="228" spans="1:14" ht="18.75">
      <c r="A228" s="16"/>
      <c r="B228" s="141"/>
      <c r="C228" s="141"/>
      <c r="D228" s="41"/>
      <c r="E228" s="27"/>
      <c r="F228" s="13"/>
      <c r="G228" s="42"/>
      <c r="H228" s="42"/>
      <c r="I228" s="13"/>
      <c r="J228" s="13"/>
      <c r="K228" s="13"/>
      <c r="L228" s="13"/>
      <c r="M228" s="13"/>
      <c r="N228" s="13"/>
    </row>
    <row r="229" spans="1:14" ht="18.75">
      <c r="A229" s="16"/>
      <c r="B229" s="13"/>
      <c r="C229" s="13"/>
      <c r="D229" s="13"/>
      <c r="E229" s="31"/>
      <c r="F229" s="28"/>
      <c r="G229" s="28"/>
      <c r="H229" s="28"/>
      <c r="I229" s="29"/>
      <c r="J229" s="30"/>
      <c r="K229" s="30"/>
      <c r="L229" s="30"/>
      <c r="M229" s="31"/>
      <c r="N229" s="32"/>
    </row>
    <row r="230" spans="1:14" ht="12.75">
      <c r="A230" s="16"/>
      <c r="B230" s="13"/>
      <c r="C230" s="13"/>
      <c r="D230" s="13"/>
      <c r="E230" s="31"/>
      <c r="F230" s="34"/>
      <c r="G230" s="34"/>
      <c r="H230" s="34"/>
      <c r="I230" s="33"/>
      <c r="J230" s="33"/>
      <c r="K230" s="33"/>
      <c r="L230" s="33"/>
      <c r="M230" s="31"/>
      <c r="N230" s="35"/>
    </row>
    <row r="231" spans="1:14" ht="18.75">
      <c r="A231" s="16"/>
      <c r="B231" s="141"/>
      <c r="C231" s="141"/>
      <c r="D231" s="41"/>
      <c r="E231" s="30"/>
      <c r="F231" s="142"/>
      <c r="G231" s="142"/>
      <c r="H231" s="42"/>
      <c r="I231" s="20"/>
      <c r="J231" s="20"/>
      <c r="K231" s="20"/>
      <c r="L231" s="20"/>
      <c r="M231" s="143"/>
      <c r="N231" s="143"/>
    </row>
    <row r="232" spans="1:14" ht="15">
      <c r="A232" s="16"/>
      <c r="B232" s="16"/>
      <c r="C232" s="16"/>
      <c r="D232" s="16"/>
      <c r="E232" s="16"/>
      <c r="F232" s="16"/>
      <c r="G232" s="16"/>
      <c r="I232" s="16"/>
      <c r="J232" s="16"/>
      <c r="K232" s="16"/>
      <c r="L232" s="16"/>
      <c r="M232" s="17"/>
      <c r="N232" s="12"/>
    </row>
    <row r="233" spans="1:14" ht="15">
      <c r="A233" s="16"/>
      <c r="B233" s="16"/>
      <c r="C233" s="16"/>
      <c r="D233" s="16"/>
      <c r="E233" s="16"/>
      <c r="F233" s="16"/>
      <c r="G233" s="16"/>
      <c r="I233" s="16"/>
      <c r="J233" s="16"/>
      <c r="K233" s="16"/>
      <c r="L233" s="16"/>
      <c r="M233" s="17"/>
      <c r="N233" s="12"/>
    </row>
    <row r="234" spans="1:14" ht="15">
      <c r="A234" s="16"/>
      <c r="B234" s="16"/>
      <c r="C234" s="16"/>
      <c r="D234" s="16"/>
      <c r="E234" s="16"/>
      <c r="F234" s="16"/>
      <c r="G234" s="16"/>
      <c r="I234" s="16"/>
      <c r="J234" s="16"/>
      <c r="K234" s="16"/>
      <c r="L234" s="16"/>
      <c r="M234" s="17"/>
      <c r="N234" s="12"/>
    </row>
    <row r="235" spans="1:14" ht="15">
      <c r="A235" s="16"/>
      <c r="B235" s="16"/>
      <c r="C235" s="16"/>
      <c r="D235" s="16"/>
      <c r="E235" s="16"/>
      <c r="F235" s="16"/>
      <c r="G235" s="16"/>
      <c r="I235" s="16"/>
      <c r="J235" s="16"/>
      <c r="K235" s="16"/>
      <c r="L235" s="16"/>
      <c r="M235" s="17"/>
      <c r="N235" s="12"/>
    </row>
    <row r="236" spans="1:14" ht="15">
      <c r="A236" s="16"/>
      <c r="B236" s="16"/>
      <c r="C236" s="16"/>
      <c r="D236" s="16"/>
      <c r="E236" s="16"/>
      <c r="F236" s="16"/>
      <c r="G236" s="16"/>
      <c r="I236" s="16"/>
      <c r="J236" s="16"/>
      <c r="K236" s="16"/>
      <c r="L236" s="16"/>
      <c r="M236" s="17"/>
      <c r="N236" s="12"/>
    </row>
    <row r="237" spans="1:14" ht="15">
      <c r="A237" s="16"/>
      <c r="B237" s="16"/>
      <c r="C237" s="16"/>
      <c r="D237" s="16"/>
      <c r="E237" s="16"/>
      <c r="F237" s="16"/>
      <c r="G237" s="16"/>
      <c r="I237" s="16"/>
      <c r="J237" s="16"/>
      <c r="K237" s="16"/>
      <c r="L237" s="16"/>
      <c r="M237" s="17"/>
      <c r="N237" s="12"/>
    </row>
    <row r="238" spans="1:14" ht="15">
      <c r="A238" s="16"/>
      <c r="B238" s="16"/>
      <c r="C238" s="16"/>
      <c r="D238" s="16"/>
      <c r="E238" s="16"/>
      <c r="F238" s="16"/>
      <c r="G238" s="16"/>
      <c r="I238" s="16"/>
      <c r="J238" s="16"/>
      <c r="K238" s="16"/>
      <c r="L238" s="16"/>
      <c r="M238" s="17"/>
      <c r="N238" s="14"/>
    </row>
    <row r="239" spans="1:14" ht="15">
      <c r="A239" s="16"/>
      <c r="B239" s="16"/>
      <c r="C239" s="16"/>
      <c r="D239" s="16"/>
      <c r="E239" s="16"/>
      <c r="F239" s="16"/>
      <c r="G239" s="16"/>
      <c r="I239" s="16"/>
      <c r="J239" s="16"/>
      <c r="K239" s="16"/>
      <c r="L239" s="16"/>
      <c r="M239" s="17"/>
      <c r="N239" s="12"/>
    </row>
    <row r="240" spans="1:14" ht="15">
      <c r="A240" s="16"/>
      <c r="B240" s="16"/>
      <c r="C240" s="16"/>
      <c r="D240" s="16"/>
      <c r="E240" s="16"/>
      <c r="F240" s="16"/>
      <c r="G240" s="16"/>
      <c r="I240" s="16"/>
      <c r="J240" s="16"/>
      <c r="K240" s="16"/>
      <c r="L240" s="16"/>
      <c r="M240" s="17"/>
      <c r="N240" s="12"/>
    </row>
    <row r="241" spans="1:14" ht="15">
      <c r="A241" s="16"/>
      <c r="B241" s="16"/>
      <c r="C241" s="16"/>
      <c r="D241" s="16"/>
      <c r="E241" s="16"/>
      <c r="F241" s="16"/>
      <c r="G241" s="16"/>
      <c r="I241" s="16"/>
      <c r="J241" s="16"/>
      <c r="K241" s="16"/>
      <c r="L241" s="16"/>
      <c r="M241" s="17"/>
      <c r="N241" s="12"/>
    </row>
    <row r="242" spans="1:14" ht="15">
      <c r="A242" s="16"/>
      <c r="B242" s="16"/>
      <c r="C242" s="16"/>
      <c r="D242" s="16"/>
      <c r="E242" s="16"/>
      <c r="F242" s="16"/>
      <c r="G242" s="16"/>
      <c r="I242" s="16"/>
      <c r="J242" s="16"/>
      <c r="K242" s="16"/>
      <c r="L242" s="16"/>
      <c r="M242" s="17"/>
      <c r="N242" s="12"/>
    </row>
    <row r="243" spans="1:14" ht="15">
      <c r="A243" s="16"/>
      <c r="B243" s="16"/>
      <c r="C243" s="16"/>
      <c r="D243" s="16"/>
      <c r="E243" s="16"/>
      <c r="F243" s="16"/>
      <c r="G243" s="16"/>
      <c r="I243" s="16"/>
      <c r="J243" s="16"/>
      <c r="K243" s="16"/>
      <c r="L243" s="16"/>
      <c r="M243" s="17"/>
      <c r="N243" s="12"/>
    </row>
    <row r="244" spans="1:14" ht="15">
      <c r="A244" s="16"/>
      <c r="B244" s="16"/>
      <c r="C244" s="16"/>
      <c r="D244" s="16"/>
      <c r="E244" s="16"/>
      <c r="F244" s="16"/>
      <c r="G244" s="16"/>
      <c r="I244" s="16"/>
      <c r="J244" s="16"/>
      <c r="K244" s="16"/>
      <c r="L244" s="16"/>
      <c r="M244" s="17"/>
      <c r="N244" s="12"/>
    </row>
    <row r="245" spans="1:14" ht="15">
      <c r="A245" s="16"/>
      <c r="B245" s="16"/>
      <c r="C245" s="16"/>
      <c r="D245" s="16"/>
      <c r="E245" s="16"/>
      <c r="F245" s="16"/>
      <c r="G245" s="16"/>
      <c r="I245" s="16"/>
      <c r="J245" s="16"/>
      <c r="K245" s="16"/>
      <c r="L245" s="16"/>
      <c r="M245" s="17"/>
      <c r="N245" s="12"/>
    </row>
    <row r="246" spans="1:14" ht="15">
      <c r="A246" s="16"/>
      <c r="B246" s="16"/>
      <c r="C246" s="16"/>
      <c r="D246" s="16"/>
      <c r="E246" s="16"/>
      <c r="F246" s="16"/>
      <c r="G246" s="16"/>
      <c r="I246" s="16"/>
      <c r="J246" s="16"/>
      <c r="K246" s="16"/>
      <c r="L246" s="16"/>
      <c r="M246" s="17"/>
      <c r="N246" s="12"/>
    </row>
    <row r="247" spans="1:14" ht="15">
      <c r="A247" s="16"/>
      <c r="B247" s="16"/>
      <c r="C247" s="16"/>
      <c r="D247" s="16"/>
      <c r="E247" s="16"/>
      <c r="F247" s="16"/>
      <c r="G247" s="16"/>
      <c r="I247" s="16"/>
      <c r="J247" s="16"/>
      <c r="K247" s="16"/>
      <c r="L247" s="16"/>
      <c r="M247" s="17"/>
      <c r="N247" s="12"/>
    </row>
    <row r="248" spans="1:14" ht="15">
      <c r="A248" s="16"/>
      <c r="B248" s="16"/>
      <c r="C248" s="16"/>
      <c r="D248" s="16"/>
      <c r="E248" s="16"/>
      <c r="F248" s="16"/>
      <c r="G248" s="16"/>
      <c r="I248" s="16"/>
      <c r="J248" s="16"/>
      <c r="K248" s="16"/>
      <c r="L248" s="16"/>
      <c r="M248" s="17"/>
      <c r="N248" s="12"/>
    </row>
    <row r="249" spans="1:14" ht="15">
      <c r="A249" s="16"/>
      <c r="B249" s="16"/>
      <c r="C249" s="16"/>
      <c r="D249" s="16"/>
      <c r="E249" s="16"/>
      <c r="F249" s="16"/>
      <c r="G249" s="16"/>
      <c r="I249" s="16"/>
      <c r="J249" s="16"/>
      <c r="K249" s="16"/>
      <c r="L249" s="16"/>
      <c r="M249" s="17"/>
      <c r="N249" s="12"/>
    </row>
    <row r="250" spans="1:14" ht="15">
      <c r="A250" s="16"/>
      <c r="B250" s="16"/>
      <c r="C250" s="16"/>
      <c r="D250" s="16"/>
      <c r="E250" s="16"/>
      <c r="F250" s="16"/>
      <c r="G250" s="16"/>
      <c r="I250" s="16"/>
      <c r="J250" s="16"/>
      <c r="K250" s="16"/>
      <c r="L250" s="16"/>
      <c r="M250" s="17"/>
      <c r="N250" s="12"/>
    </row>
    <row r="251" spans="1:14" ht="15">
      <c r="A251" s="16"/>
      <c r="B251" s="16"/>
      <c r="C251" s="16"/>
      <c r="D251" s="16"/>
      <c r="E251" s="16"/>
      <c r="F251" s="16"/>
      <c r="G251" s="16"/>
      <c r="I251" s="16"/>
      <c r="J251" s="16"/>
      <c r="K251" s="16"/>
      <c r="L251" s="16"/>
      <c r="M251" s="17"/>
      <c r="N251" s="12"/>
    </row>
    <row r="252" spans="1:14" ht="15">
      <c r="A252" s="16"/>
      <c r="B252" s="16"/>
      <c r="C252" s="16"/>
      <c r="D252" s="16"/>
      <c r="E252" s="16"/>
      <c r="F252" s="16"/>
      <c r="G252" s="16"/>
      <c r="I252" s="16"/>
      <c r="J252" s="16"/>
      <c r="K252" s="16"/>
      <c r="L252" s="16"/>
      <c r="M252" s="17"/>
      <c r="N252" s="12"/>
    </row>
    <row r="253" spans="1:14" ht="15">
      <c r="A253" s="16"/>
      <c r="B253" s="16"/>
      <c r="C253" s="16"/>
      <c r="D253" s="16"/>
      <c r="E253" s="16"/>
      <c r="F253" s="16"/>
      <c r="G253" s="16"/>
      <c r="I253" s="16"/>
      <c r="J253" s="16"/>
      <c r="K253" s="16"/>
      <c r="L253" s="16"/>
      <c r="M253" s="17"/>
      <c r="N253" s="12"/>
    </row>
    <row r="254" spans="1:14" ht="15">
      <c r="A254" s="16"/>
      <c r="B254" s="16"/>
      <c r="C254" s="16"/>
      <c r="D254" s="16"/>
      <c r="E254" s="16"/>
      <c r="F254" s="16"/>
      <c r="G254" s="16"/>
      <c r="I254" s="16"/>
      <c r="J254" s="16"/>
      <c r="K254" s="16"/>
      <c r="L254" s="16"/>
      <c r="M254" s="17"/>
      <c r="N254" s="12"/>
    </row>
    <row r="255" spans="1:14" ht="15">
      <c r="A255" s="16"/>
      <c r="B255" s="16"/>
      <c r="C255" s="16"/>
      <c r="D255" s="16"/>
      <c r="E255" s="16"/>
      <c r="F255" s="16"/>
      <c r="G255" s="16"/>
      <c r="I255" s="16"/>
      <c r="J255" s="16"/>
      <c r="K255" s="16"/>
      <c r="L255" s="16"/>
      <c r="M255" s="17"/>
      <c r="N255" s="12"/>
    </row>
    <row r="256" spans="1:14" ht="15">
      <c r="A256" s="16"/>
      <c r="B256" s="16"/>
      <c r="C256" s="16"/>
      <c r="D256" s="16"/>
      <c r="E256" s="16"/>
      <c r="F256" s="16"/>
      <c r="G256" s="16"/>
      <c r="I256" s="16"/>
      <c r="J256" s="16"/>
      <c r="K256" s="16"/>
      <c r="L256" s="16"/>
      <c r="M256" s="17"/>
      <c r="N256" s="12"/>
    </row>
    <row r="257" spans="1:14" ht="15">
      <c r="A257" s="16"/>
      <c r="B257" s="16"/>
      <c r="C257" s="16"/>
      <c r="D257" s="16"/>
      <c r="E257" s="16"/>
      <c r="F257" s="16"/>
      <c r="G257" s="16"/>
      <c r="I257" s="16"/>
      <c r="J257" s="16"/>
      <c r="K257" s="16"/>
      <c r="L257" s="16"/>
      <c r="M257" s="17"/>
      <c r="N257" s="12"/>
    </row>
    <row r="258" spans="1:14" ht="15">
      <c r="A258" s="16"/>
      <c r="B258" s="16"/>
      <c r="C258" s="16"/>
      <c r="D258" s="16"/>
      <c r="E258" s="16"/>
      <c r="F258" s="16"/>
      <c r="G258" s="16"/>
      <c r="I258" s="16"/>
      <c r="J258" s="16"/>
      <c r="K258" s="16"/>
      <c r="L258" s="16"/>
      <c r="M258" s="17"/>
      <c r="N258" s="12"/>
    </row>
    <row r="259" spans="1:14" ht="15">
      <c r="A259" s="16"/>
      <c r="B259" s="16"/>
      <c r="C259" s="16"/>
      <c r="D259" s="16"/>
      <c r="E259" s="16"/>
      <c r="F259" s="16"/>
      <c r="G259" s="16"/>
      <c r="I259" s="16"/>
      <c r="J259" s="16"/>
      <c r="K259" s="16"/>
      <c r="L259" s="16"/>
      <c r="M259" s="17"/>
      <c r="N259" s="12"/>
    </row>
    <row r="260" spans="1:14" ht="15">
      <c r="A260" s="16"/>
      <c r="B260" s="16"/>
      <c r="C260" s="16"/>
      <c r="D260" s="16"/>
      <c r="E260" s="16"/>
      <c r="F260" s="16"/>
      <c r="G260" s="16"/>
      <c r="I260" s="16"/>
      <c r="J260" s="16"/>
      <c r="K260" s="16"/>
      <c r="L260" s="16"/>
      <c r="M260" s="17"/>
      <c r="N260" s="12"/>
    </row>
    <row r="261" spans="1:14" ht="15">
      <c r="A261" s="16"/>
      <c r="B261" s="16"/>
      <c r="C261" s="16"/>
      <c r="D261" s="16"/>
      <c r="E261" s="16"/>
      <c r="F261" s="16"/>
      <c r="G261" s="16"/>
      <c r="I261" s="16"/>
      <c r="J261" s="16"/>
      <c r="K261" s="16"/>
      <c r="L261" s="16"/>
      <c r="M261" s="17"/>
      <c r="N261" s="12"/>
    </row>
    <row r="262" spans="1:14" ht="15">
      <c r="A262" s="16"/>
      <c r="B262" s="16"/>
      <c r="C262" s="16"/>
      <c r="D262" s="16"/>
      <c r="E262" s="16"/>
      <c r="F262" s="16"/>
      <c r="G262" s="16"/>
      <c r="I262" s="16"/>
      <c r="J262" s="16"/>
      <c r="K262" s="16"/>
      <c r="L262" s="16"/>
      <c r="M262" s="17"/>
      <c r="N262" s="12"/>
    </row>
    <row r="263" spans="1:14" ht="15">
      <c r="A263" s="16"/>
      <c r="B263" s="16"/>
      <c r="C263" s="16"/>
      <c r="D263" s="16"/>
      <c r="E263" s="16"/>
      <c r="F263" s="16"/>
      <c r="G263" s="16"/>
      <c r="I263" s="16"/>
      <c r="J263" s="16"/>
      <c r="K263" s="16"/>
      <c r="L263" s="16"/>
      <c r="M263" s="17"/>
      <c r="N263" s="12"/>
    </row>
    <row r="264" spans="1:14" ht="15">
      <c r="A264" s="16"/>
      <c r="B264" s="16"/>
      <c r="C264" s="16"/>
      <c r="D264" s="16"/>
      <c r="E264" s="16"/>
      <c r="F264" s="16"/>
      <c r="G264" s="16"/>
      <c r="I264" s="16"/>
      <c r="J264" s="16"/>
      <c r="K264" s="16"/>
      <c r="L264" s="16"/>
      <c r="M264" s="17"/>
      <c r="N264" s="12"/>
    </row>
    <row r="265" spans="1:14" ht="15">
      <c r="A265" s="16"/>
      <c r="B265" s="16"/>
      <c r="C265" s="16"/>
      <c r="D265" s="16"/>
      <c r="E265" s="16"/>
      <c r="F265" s="16"/>
      <c r="G265" s="16"/>
      <c r="I265" s="16"/>
      <c r="J265" s="16"/>
      <c r="K265" s="16"/>
      <c r="L265" s="16"/>
      <c r="M265" s="17"/>
      <c r="N265" s="12"/>
    </row>
    <row r="266" spans="1:14" ht="15">
      <c r="A266" s="16"/>
      <c r="B266" s="16"/>
      <c r="C266" s="16"/>
      <c r="D266" s="16"/>
      <c r="E266" s="16"/>
      <c r="F266" s="16"/>
      <c r="G266" s="16"/>
      <c r="I266" s="16"/>
      <c r="J266" s="16"/>
      <c r="K266" s="16"/>
      <c r="L266" s="16"/>
      <c r="M266" s="17"/>
      <c r="N266" s="12"/>
    </row>
    <row r="267" spans="1:14" ht="15">
      <c r="A267" s="16"/>
      <c r="B267" s="16"/>
      <c r="C267" s="16"/>
      <c r="D267" s="16"/>
      <c r="E267" s="16"/>
      <c r="F267" s="16"/>
      <c r="G267" s="16"/>
      <c r="I267" s="16"/>
      <c r="J267" s="16"/>
      <c r="K267" s="16"/>
      <c r="L267" s="16"/>
      <c r="M267" s="17"/>
      <c r="N267" s="12"/>
    </row>
    <row r="268" spans="1:14" ht="15">
      <c r="A268" s="16"/>
      <c r="B268" s="16"/>
      <c r="C268" s="16"/>
      <c r="D268" s="16"/>
      <c r="E268" s="16"/>
      <c r="F268" s="16"/>
      <c r="G268" s="16"/>
      <c r="I268" s="16"/>
      <c r="J268" s="16"/>
      <c r="K268" s="16"/>
      <c r="L268" s="16"/>
      <c r="M268" s="17"/>
      <c r="N268" s="12"/>
    </row>
    <row r="269" spans="1:14" ht="15">
      <c r="A269" s="16"/>
      <c r="B269" s="16"/>
      <c r="C269" s="16"/>
      <c r="D269" s="16"/>
      <c r="E269" s="16"/>
      <c r="F269" s="16"/>
      <c r="G269" s="16"/>
      <c r="I269" s="16"/>
      <c r="J269" s="16"/>
      <c r="K269" s="16"/>
      <c r="L269" s="16"/>
      <c r="M269" s="17"/>
      <c r="N269" s="12"/>
    </row>
    <row r="270" spans="1:14" ht="15">
      <c r="A270" s="16"/>
      <c r="B270" s="16"/>
      <c r="C270" s="16"/>
      <c r="D270" s="16"/>
      <c r="E270" s="16"/>
      <c r="F270" s="16"/>
      <c r="G270" s="16"/>
      <c r="I270" s="16"/>
      <c r="J270" s="16"/>
      <c r="K270" s="16"/>
      <c r="L270" s="16"/>
      <c r="M270" s="17"/>
      <c r="N270" s="12"/>
    </row>
    <row r="271" spans="1:14" ht="15">
      <c r="A271" s="16"/>
      <c r="B271" s="16"/>
      <c r="C271" s="16"/>
      <c r="D271" s="16"/>
      <c r="E271" s="16"/>
      <c r="F271" s="16"/>
      <c r="G271" s="16"/>
      <c r="I271" s="16"/>
      <c r="J271" s="16"/>
      <c r="K271" s="16"/>
      <c r="L271" s="16"/>
      <c r="M271" s="17"/>
      <c r="N271" s="14"/>
    </row>
    <row r="272" spans="1:14" ht="15">
      <c r="A272" s="16"/>
      <c r="B272" s="16"/>
      <c r="C272" s="16"/>
      <c r="D272" s="16"/>
      <c r="E272" s="16"/>
      <c r="F272" s="16"/>
      <c r="G272" s="16"/>
      <c r="I272" s="16"/>
      <c r="J272" s="16"/>
      <c r="K272" s="16"/>
      <c r="L272" s="16"/>
      <c r="M272" s="17"/>
      <c r="N272" s="18"/>
    </row>
    <row r="273" spans="1:14" ht="15">
      <c r="A273" s="16"/>
      <c r="B273" s="16"/>
      <c r="C273" s="16"/>
      <c r="D273" s="16"/>
      <c r="E273" s="16"/>
      <c r="F273" s="16"/>
      <c r="G273" s="16"/>
      <c r="I273" s="16"/>
      <c r="J273" s="16"/>
      <c r="K273" s="16"/>
      <c r="L273" s="16"/>
      <c r="M273" s="17"/>
      <c r="N273" s="18"/>
    </row>
    <row r="274" ht="15">
      <c r="N274" s="18"/>
    </row>
    <row r="275" ht="15">
      <c r="N275" s="18"/>
    </row>
    <row r="276" ht="15">
      <c r="N276" s="18"/>
    </row>
    <row r="277" ht="15">
      <c r="N277" s="18"/>
    </row>
    <row r="278" ht="15">
      <c r="N278" s="20"/>
    </row>
  </sheetData>
  <sheetProtection/>
  <mergeCells count="29">
    <mergeCell ref="B231:C231"/>
    <mergeCell ref="F231:G231"/>
    <mergeCell ref="M231:N231"/>
    <mergeCell ref="A213:N213"/>
    <mergeCell ref="B214:C214"/>
    <mergeCell ref="A207:N207"/>
    <mergeCell ref="A208:N208"/>
    <mergeCell ref="B217:C217"/>
    <mergeCell ref="B228:C228"/>
    <mergeCell ref="C7:C8"/>
    <mergeCell ref="F7:I7"/>
    <mergeCell ref="M217:N217"/>
    <mergeCell ref="A209:N209"/>
    <mergeCell ref="A210:N210"/>
    <mergeCell ref="A211:N211"/>
    <mergeCell ref="A212:N212"/>
    <mergeCell ref="E214:G214"/>
    <mergeCell ref="A205:N205"/>
    <mergeCell ref="A206:N206"/>
    <mergeCell ref="N7:N8"/>
    <mergeCell ref="A6:O6"/>
    <mergeCell ref="A1:E1"/>
    <mergeCell ref="F1:N1"/>
    <mergeCell ref="A2:E2"/>
    <mergeCell ref="F2:N2"/>
    <mergeCell ref="A4:N4"/>
    <mergeCell ref="A5:N5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HueCd.Com</cp:lastModifiedBy>
  <cp:lastPrinted>2018-01-18T08:08:05Z</cp:lastPrinted>
  <dcterms:created xsi:type="dcterms:W3CDTF">2008-01-16T04:02:05Z</dcterms:created>
  <dcterms:modified xsi:type="dcterms:W3CDTF">2018-01-23T01:31:53Z</dcterms:modified>
  <cp:category/>
  <cp:version/>
  <cp:contentType/>
  <cp:contentStatus/>
</cp:coreProperties>
</file>