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10" windowHeight="9975" firstSheet="2" activeTab="2"/>
  </bookViews>
  <sheets>
    <sheet name="T8-18" sheetId="10" r:id="rId1"/>
    <sheet name="T9-18" sheetId="11" r:id="rId2"/>
    <sheet name="T4-19" sheetId="17" r:id="rId3"/>
  </sheets>
  <definedNames>
    <definedName name="_xlnm._FilterDatabase" localSheetId="2" hidden="1">'T4-19'!$A$9:$I$49</definedName>
    <definedName name="_xlnm._FilterDatabase" localSheetId="0" hidden="1">'T8-18'!$A$9:$I$45</definedName>
    <definedName name="_xlnm._FilterDatabase" localSheetId="1" hidden="1">'T9-18'!$A$9:$I$45</definedName>
    <definedName name="_xlnm.Print_Titles" localSheetId="2">'T4-19'!$7:$8</definedName>
    <definedName name="_xlnm.Print_Titles" localSheetId="0">'T8-18'!$7:$8</definedName>
    <definedName name="_xlnm.Print_Titles" localSheetId="1">'T9-18'!$7:$8</definedName>
  </definedNames>
  <calcPr calcId="144525"/>
</workbook>
</file>

<file path=xl/calcChain.xml><?xml version="1.0" encoding="utf-8"?>
<calcChain xmlns="http://schemas.openxmlformats.org/spreadsheetml/2006/main">
  <c r="L41" i="17" l="1"/>
  <c r="L38" i="17"/>
  <c r="L39" i="17"/>
  <c r="L27" i="17"/>
  <c r="L23" i="17"/>
  <c r="L20" i="17"/>
  <c r="L21" i="17"/>
  <c r="L17" i="17"/>
  <c r="L13" i="17"/>
  <c r="L48" i="17"/>
  <c r="L47" i="17"/>
  <c r="L46" i="17"/>
  <c r="L45" i="17"/>
  <c r="K44" i="17"/>
  <c r="J44" i="17"/>
  <c r="L44" i="17" s="1"/>
  <c r="N43" i="17"/>
  <c r="L43" i="17"/>
  <c r="N42" i="17"/>
  <c r="L42" i="17"/>
  <c r="N41" i="17"/>
  <c r="M40" i="17"/>
  <c r="K40" i="17"/>
  <c r="J40" i="17"/>
  <c r="N39" i="17"/>
  <c r="N38" i="17"/>
  <c r="N37" i="17"/>
  <c r="L37" i="17"/>
  <c r="M36" i="17"/>
  <c r="K36" i="17"/>
  <c r="J36" i="17"/>
  <c r="N36" i="17" s="1"/>
  <c r="N35" i="17"/>
  <c r="L35" i="17"/>
  <c r="N34" i="17"/>
  <c r="L34" i="17"/>
  <c r="N33" i="17"/>
  <c r="L33" i="17"/>
  <c r="N32" i="17"/>
  <c r="L32" i="17"/>
  <c r="N31" i="17"/>
  <c r="L31" i="17"/>
  <c r="N30" i="17"/>
  <c r="L30" i="17"/>
  <c r="M29" i="17"/>
  <c r="K29" i="17"/>
  <c r="J29" i="17"/>
  <c r="L28" i="17"/>
  <c r="L26" i="17"/>
  <c r="N25" i="17"/>
  <c r="L25" i="17"/>
  <c r="N24" i="17"/>
  <c r="L24" i="17"/>
  <c r="N23" i="17"/>
  <c r="M22" i="17"/>
  <c r="K22" i="17"/>
  <c r="J22" i="17"/>
  <c r="N19" i="17"/>
  <c r="L19" i="17"/>
  <c r="N18" i="17"/>
  <c r="L18" i="17"/>
  <c r="N17" i="17"/>
  <c r="N16" i="17"/>
  <c r="L16" i="17"/>
  <c r="N15" i="17"/>
  <c r="L15" i="17"/>
  <c r="N14" i="17"/>
  <c r="L14" i="17"/>
  <c r="N13" i="17"/>
  <c r="N12" i="17"/>
  <c r="L12" i="17"/>
  <c r="N11" i="17"/>
  <c r="L11" i="17"/>
  <c r="N10" i="17"/>
  <c r="L10" i="17"/>
  <c r="M9" i="17"/>
  <c r="M49" i="17" s="1"/>
  <c r="K9" i="17"/>
  <c r="J9" i="17"/>
  <c r="L29" i="17" l="1"/>
  <c r="N29" i="17"/>
  <c r="L40" i="17"/>
  <c r="J49" i="17"/>
  <c r="L22" i="17"/>
  <c r="N40" i="17"/>
  <c r="N22" i="17"/>
  <c r="N49" i="17"/>
  <c r="K49" i="17"/>
  <c r="L9" i="17"/>
  <c r="N9" i="17"/>
  <c r="L36" i="17"/>
  <c r="L49" i="17" l="1"/>
  <c r="N44" i="11" l="1"/>
  <c r="L44" i="11"/>
  <c r="C44" i="11"/>
  <c r="N43" i="11"/>
  <c r="L43" i="11"/>
  <c r="C43" i="11"/>
  <c r="M42" i="11"/>
  <c r="K42" i="11"/>
  <c r="J42" i="11"/>
  <c r="N42" i="11" s="1"/>
  <c r="C42" i="11"/>
  <c r="N41" i="11"/>
  <c r="L41" i="11"/>
  <c r="N40" i="11"/>
  <c r="L40" i="11"/>
  <c r="C40" i="11"/>
  <c r="N39" i="11"/>
  <c r="L39" i="11"/>
  <c r="C39" i="11"/>
  <c r="M38" i="11"/>
  <c r="K38" i="11"/>
  <c r="J38" i="11"/>
  <c r="C38" i="11"/>
  <c r="N37" i="11"/>
  <c r="L37" i="11"/>
  <c r="C37" i="11"/>
  <c r="N36" i="11"/>
  <c r="L36" i="11"/>
  <c r="C36" i="11"/>
  <c r="N35" i="11"/>
  <c r="L35" i="11"/>
  <c r="C35" i="11"/>
  <c r="M34" i="11"/>
  <c r="K34" i="11"/>
  <c r="J34" i="11"/>
  <c r="N34" i="11" s="1"/>
  <c r="C34" i="11"/>
  <c r="L33" i="11"/>
  <c r="N32" i="11"/>
  <c r="L32" i="11"/>
  <c r="C32" i="11"/>
  <c r="N31" i="11"/>
  <c r="L31" i="11"/>
  <c r="N30" i="11"/>
  <c r="L30" i="11"/>
  <c r="C30" i="11"/>
  <c r="N29" i="11"/>
  <c r="L29" i="11"/>
  <c r="C29" i="11"/>
  <c r="N28" i="11"/>
  <c r="L28" i="11"/>
  <c r="C28" i="11"/>
  <c r="M27" i="11"/>
  <c r="K27" i="11"/>
  <c r="J27" i="11"/>
  <c r="C27" i="11"/>
  <c r="L26" i="11"/>
  <c r="N25" i="11"/>
  <c r="L25" i="11"/>
  <c r="C25" i="11"/>
  <c r="N24" i="11"/>
  <c r="L24" i="11"/>
  <c r="C24" i="11"/>
  <c r="N23" i="11"/>
  <c r="C23" i="11"/>
  <c r="M22" i="11"/>
  <c r="K22" i="11"/>
  <c r="J22" i="11"/>
  <c r="C22" i="11"/>
  <c r="Q21" i="11"/>
  <c r="L21" i="11"/>
  <c r="Q20" i="11"/>
  <c r="L20" i="11"/>
  <c r="Q19" i="11"/>
  <c r="N19" i="11"/>
  <c r="L19" i="11"/>
  <c r="Q18" i="11"/>
  <c r="N18" i="11"/>
  <c r="L18" i="11"/>
  <c r="N17" i="11"/>
  <c r="L17" i="11"/>
  <c r="C17" i="11"/>
  <c r="Q17" i="11" s="1"/>
  <c r="Q16" i="11"/>
  <c r="N16" i="11"/>
  <c r="L16" i="11"/>
  <c r="N15" i="11"/>
  <c r="L15" i="11"/>
  <c r="C15" i="11"/>
  <c r="Q15" i="11" s="1"/>
  <c r="Q14" i="11"/>
  <c r="N14" i="11"/>
  <c r="L14" i="11"/>
  <c r="Q13" i="11"/>
  <c r="N13" i="11"/>
  <c r="L13" i="11"/>
  <c r="Q12" i="11"/>
  <c r="N12" i="11"/>
  <c r="L12" i="11"/>
  <c r="Q11" i="11"/>
  <c r="N11" i="11"/>
  <c r="L11" i="11"/>
  <c r="N10" i="11"/>
  <c r="L10" i="11"/>
  <c r="C10" i="11"/>
  <c r="Q10" i="11" s="1"/>
  <c r="M9" i="11"/>
  <c r="M45" i="11" s="1"/>
  <c r="K9" i="11"/>
  <c r="J9" i="11"/>
  <c r="K9" i="10"/>
  <c r="K22" i="10"/>
  <c r="K27" i="10"/>
  <c r="K38" i="10"/>
  <c r="L23" i="10"/>
  <c r="L24" i="10"/>
  <c r="L25" i="10"/>
  <c r="L26" i="10"/>
  <c r="L28" i="10"/>
  <c r="L29" i="10"/>
  <c r="L30" i="10"/>
  <c r="L31" i="10"/>
  <c r="L32" i="10"/>
  <c r="L33" i="10"/>
  <c r="L35" i="10"/>
  <c r="L36" i="10"/>
  <c r="L37" i="10"/>
  <c r="L39" i="10"/>
  <c r="L40" i="10"/>
  <c r="L41" i="10"/>
  <c r="L43" i="10"/>
  <c r="L44" i="10"/>
  <c r="L11" i="10"/>
  <c r="L12" i="10"/>
  <c r="L13" i="10"/>
  <c r="L14" i="10"/>
  <c r="L15" i="10"/>
  <c r="L16" i="10"/>
  <c r="L17" i="10"/>
  <c r="L18" i="10"/>
  <c r="L19" i="10"/>
  <c r="L20" i="10"/>
  <c r="L21" i="10"/>
  <c r="T7" i="10"/>
  <c r="J22" i="10"/>
  <c r="J38" i="10"/>
  <c r="J27" i="10"/>
  <c r="N41" i="10"/>
  <c r="J9" i="10"/>
  <c r="Q12" i="10"/>
  <c r="Q14" i="10"/>
  <c r="Q16" i="10"/>
  <c r="Q18" i="10"/>
  <c r="Q19" i="10"/>
  <c r="Q21" i="10"/>
  <c r="N44" i="10"/>
  <c r="C44" i="10"/>
  <c r="N43" i="10"/>
  <c r="C43" i="10"/>
  <c r="M42" i="10"/>
  <c r="K42" i="10"/>
  <c r="L42" i="10" s="1"/>
  <c r="J42" i="10"/>
  <c r="C42" i="10"/>
  <c r="N40" i="10"/>
  <c r="C40" i="10"/>
  <c r="N39" i="10"/>
  <c r="C39" i="10"/>
  <c r="M38" i="10"/>
  <c r="L38" i="10"/>
  <c r="C38" i="10"/>
  <c r="N37" i="10"/>
  <c r="C37" i="10"/>
  <c r="N36" i="10"/>
  <c r="C36" i="10"/>
  <c r="N35" i="10"/>
  <c r="C35" i="10"/>
  <c r="M34" i="10"/>
  <c r="K34" i="10"/>
  <c r="J34" i="10"/>
  <c r="N34" i="10" s="1"/>
  <c r="C34" i="10"/>
  <c r="N32" i="10"/>
  <c r="C32" i="10"/>
  <c r="N31" i="10"/>
  <c r="N30" i="10"/>
  <c r="C30" i="10"/>
  <c r="N29" i="10"/>
  <c r="C29" i="10"/>
  <c r="N28" i="10"/>
  <c r="C28" i="10"/>
  <c r="M27" i="10"/>
  <c r="L27" i="10"/>
  <c r="C27" i="10"/>
  <c r="N25" i="10"/>
  <c r="C25" i="10"/>
  <c r="N24" i="10"/>
  <c r="C24" i="10"/>
  <c r="N23" i="10"/>
  <c r="C23" i="10"/>
  <c r="M22" i="10"/>
  <c r="L22" i="10"/>
  <c r="N22" i="10"/>
  <c r="C22" i="10"/>
  <c r="N19" i="10"/>
  <c r="N18" i="10"/>
  <c r="Q20" i="10"/>
  <c r="N17" i="10"/>
  <c r="C17" i="10"/>
  <c r="Q17" i="10" s="1"/>
  <c r="N16" i="10"/>
  <c r="N15" i="10"/>
  <c r="C15" i="10"/>
  <c r="Q15" i="10" s="1"/>
  <c r="N14" i="10"/>
  <c r="Q13" i="10"/>
  <c r="N13" i="10"/>
  <c r="N12" i="10"/>
  <c r="Q11" i="10"/>
  <c r="N11" i="10"/>
  <c r="N10" i="10"/>
  <c r="L10" i="10"/>
  <c r="C10" i="10"/>
  <c r="Q10" i="10" s="1"/>
  <c r="M9" i="10"/>
  <c r="M45" i="10" s="1"/>
  <c r="K45" i="11" l="1"/>
  <c r="J45" i="11"/>
  <c r="L22" i="11"/>
  <c r="L27" i="11"/>
  <c r="L38" i="11"/>
  <c r="L34" i="10"/>
  <c r="N22" i="11"/>
  <c r="N27" i="11"/>
  <c r="N38" i="11"/>
  <c r="N45" i="11"/>
  <c r="L9" i="11"/>
  <c r="N9" i="11"/>
  <c r="L34" i="11"/>
  <c r="L42" i="11"/>
  <c r="K45" i="10"/>
  <c r="L45" i="10" s="1"/>
  <c r="J45" i="10"/>
  <c r="N45" i="10" s="1"/>
  <c r="N27" i="10"/>
  <c r="N38" i="10"/>
  <c r="N42" i="10"/>
  <c r="L9" i="10"/>
  <c r="N9" i="10"/>
  <c r="L45" i="11" l="1"/>
</calcChain>
</file>

<file path=xl/sharedStrings.xml><?xml version="1.0" encoding="utf-8"?>
<sst xmlns="http://schemas.openxmlformats.org/spreadsheetml/2006/main" count="613" uniqueCount="181">
  <si>
    <t>STT</t>
  </si>
  <si>
    <t>I</t>
  </si>
  <si>
    <t>II</t>
  </si>
  <si>
    <t>Khoa Điện</t>
  </si>
  <si>
    <t>CĐM K8</t>
  </si>
  <si>
    <t>KTĐ 8A (Lào 1)</t>
  </si>
  <si>
    <t>KTĐ 8B</t>
  </si>
  <si>
    <t>TĐH K8</t>
  </si>
  <si>
    <t>CĐM K9</t>
  </si>
  <si>
    <t>TĐH K9</t>
  </si>
  <si>
    <t>KTĐT K9</t>
  </si>
  <si>
    <t>KTĐ, ĐT K26 (Lào 4)</t>
  </si>
  <si>
    <t>KTĐT K8 (Lào 2)</t>
  </si>
  <si>
    <t>KTĐ K9</t>
  </si>
  <si>
    <t>Khoa M&amp;CT</t>
  </si>
  <si>
    <t>Hồ Trung Sỹ</t>
  </si>
  <si>
    <t>KTKL + KTLT K9</t>
  </si>
  <si>
    <t>Vũ Đức Quyết</t>
  </si>
  <si>
    <t>XD H&amp;C K9 (Lào 2)</t>
  </si>
  <si>
    <t>Tạ Văn Kiên</t>
  </si>
  <si>
    <t>KTM HL 8 (Lào 2)</t>
  </si>
  <si>
    <t>III</t>
  </si>
  <si>
    <t>Khoa Kinh tế</t>
  </si>
  <si>
    <t>Bùi Thị Thúy Hằng</t>
  </si>
  <si>
    <t>Kế toán K9</t>
  </si>
  <si>
    <t>Ngô Thị Lan Hương</t>
  </si>
  <si>
    <t>Kế toán 8A</t>
  </si>
  <si>
    <t>Nguyễn Thị Thu Hằng</t>
  </si>
  <si>
    <t>Kế toán 8B</t>
  </si>
  <si>
    <t>Đặng Thị Thu Giang</t>
  </si>
  <si>
    <t>QTKD K9</t>
  </si>
  <si>
    <t>Trần T. Thanh Hương</t>
  </si>
  <si>
    <t>Kế Toán K26 (Lào 2)</t>
  </si>
  <si>
    <t>IV</t>
  </si>
  <si>
    <t>Khoa CKĐL</t>
  </si>
  <si>
    <t>CKOTO K8</t>
  </si>
  <si>
    <t>Vũ Thị Ánh Tuyết</t>
  </si>
  <si>
    <t>KT TK 8</t>
  </si>
  <si>
    <t>Nguyễn Sĩ Sơn</t>
  </si>
  <si>
    <t>CKÔTÔ K9 (Lào 3)</t>
  </si>
  <si>
    <t>V</t>
  </si>
  <si>
    <t>Khoa CNTT</t>
  </si>
  <si>
    <t>Phạm Thúy Hằng</t>
  </si>
  <si>
    <t>HTTT K8 (Lào 3)</t>
  </si>
  <si>
    <t>Lê Thị Phương</t>
  </si>
  <si>
    <t>MMT K9</t>
  </si>
  <si>
    <t>VI</t>
  </si>
  <si>
    <t>Khoa TĐĐC</t>
  </si>
  <si>
    <t>TĐCT K8 (Lào 1)</t>
  </si>
  <si>
    <t>Phạm Duy Quân</t>
  </si>
  <si>
    <t>TĐCT K9 (Lào 1)</t>
  </si>
  <si>
    <t>Ghi chú</t>
  </si>
  <si>
    <t>Tổng</t>
  </si>
  <si>
    <t>LỚP</t>
  </si>
  <si>
    <t>HỌ VÀ TÊN</t>
  </si>
  <si>
    <t>Thủy</t>
  </si>
  <si>
    <t>Phúc</t>
  </si>
  <si>
    <t>Chiến</t>
  </si>
  <si>
    <t>Hằng</t>
  </si>
  <si>
    <t>Duyên</t>
  </si>
  <si>
    <t>Hưng</t>
  </si>
  <si>
    <t>Lan</t>
  </si>
  <si>
    <t>Sỹ</t>
  </si>
  <si>
    <t>Quyết</t>
  </si>
  <si>
    <t>Kiên</t>
  </si>
  <si>
    <t>Hương</t>
  </si>
  <si>
    <t>Giang</t>
  </si>
  <si>
    <t>Tuyết</t>
  </si>
  <si>
    <t>Sơn</t>
  </si>
  <si>
    <t>Phương</t>
  </si>
  <si>
    <t>Hiền</t>
  </si>
  <si>
    <t>Quân</t>
  </si>
  <si>
    <t>Nguyễn Bá Thiện</t>
  </si>
  <si>
    <t>Thiện</t>
  </si>
  <si>
    <t>Nguyễn Thị Thu Hiền</t>
  </si>
  <si>
    <t>TRƯỜNG ĐHCN QUẢNG NINH</t>
  </si>
  <si>
    <t>CỘNG HÒA XÃ HỘI CHỦ NGHĨ VIỆT NAM</t>
  </si>
  <si>
    <t>PHÒNG CTHSSV</t>
  </si>
  <si>
    <t>Độc lập - Tự do - Hạnh phúc</t>
  </si>
  <si>
    <t xml:space="preserve">Phòng </t>
  </si>
  <si>
    <t>Thời gian</t>
  </si>
  <si>
    <t>Thứ</t>
  </si>
  <si>
    <t>Tiết</t>
  </si>
  <si>
    <t>SS</t>
  </si>
  <si>
    <t>Dự 
họp</t>
  </si>
  <si>
    <t>Tỷ lệ
 %</t>
  </si>
  <si>
    <t>Giảng
đường</t>
  </si>
  <si>
    <t>4, 5</t>
  </si>
  <si>
    <t>D2</t>
  </si>
  <si>
    <t>D1</t>
  </si>
  <si>
    <t>Nguyễn Thị Thương</t>
  </si>
  <si>
    <t>Trần Thanh</t>
  </si>
  <si>
    <t>Tuyền</t>
  </si>
  <si>
    <t xml:space="preserve">Đoàn Thị Như </t>
  </si>
  <si>
    <t>Quỳnh</t>
  </si>
  <si>
    <t>Tháng 4 năm 2018</t>
  </si>
  <si>
    <t>Trần Thanh Tuyền</t>
  </si>
  <si>
    <t>Vũ Văn</t>
  </si>
  <si>
    <t>Hùng</t>
  </si>
  <si>
    <t xml:space="preserve">Bùi Trung </t>
  </si>
  <si>
    <t>Trần Hữu</t>
  </si>
  <si>
    <t>Thêm</t>
  </si>
  <si>
    <t>KTĐK10</t>
  </si>
  <si>
    <t>Bùi Thị</t>
  </si>
  <si>
    <t>CĐM+CNCĐ+TĐH K10</t>
  </si>
  <si>
    <t>Phạm Hữu  Chiến</t>
  </si>
  <si>
    <t>Nguyễn Thị Thương  Duyên</t>
  </si>
  <si>
    <t>Vũ Văn Hùng</t>
  </si>
  <si>
    <t>Dương Đông  Hưng</t>
  </si>
  <si>
    <t>Bùi Trung  Kiên</t>
  </si>
  <si>
    <t>Dương Thị  Lan</t>
  </si>
  <si>
    <t>Trần Hữu Phúc</t>
  </si>
  <si>
    <t>Nguyễn Thị  Phúc</t>
  </si>
  <si>
    <t>Đoàn Thị Như  Quỳnh</t>
  </si>
  <si>
    <t>Bùi Thị Thêm</t>
  </si>
  <si>
    <t>Đoàn Thị Bích  Thủy</t>
  </si>
  <si>
    <t>Lê Xuân</t>
  </si>
  <si>
    <t>Nguyễn Phương</t>
  </si>
  <si>
    <t>Thúy</t>
  </si>
  <si>
    <t>KTMHL+XDM K10</t>
  </si>
  <si>
    <t xml:space="preserve">Dương Đông </t>
  </si>
  <si>
    <t>Đoàn Thị Bích</t>
  </si>
  <si>
    <t>HTTT+MMT K10</t>
  </si>
  <si>
    <t>Kế toán+QTKD+TCDN K10</t>
  </si>
  <si>
    <t>Thảo</t>
  </si>
  <si>
    <t>Vũ Ngọc</t>
  </si>
  <si>
    <t>Thuần</t>
  </si>
  <si>
    <t>BÁO CÁO SINH HOẠT LỚP HỌC KỲ I NĂM HỌC 2018- 2019</t>
  </si>
  <si>
    <t>THÁNG 8 NĂM 2018</t>
  </si>
  <si>
    <t>3,4</t>
  </si>
  <si>
    <t>7,8</t>
  </si>
  <si>
    <t>,</t>
  </si>
  <si>
    <t>9,10</t>
  </si>
  <si>
    <t>THÁNG 9 NĂM 2018</t>
  </si>
  <si>
    <t>Vũ Ngọc Thuần</t>
  </si>
  <si>
    <t>Tháng 9 năm 2018</t>
  </si>
  <si>
    <t>9, 10</t>
  </si>
  <si>
    <t>8, 9</t>
  </si>
  <si>
    <t>3, 4</t>
  </si>
  <si>
    <t>Nguyễn Thanh</t>
  </si>
  <si>
    <t>Tùng</t>
  </si>
  <si>
    <t>Nguyễn Thị Mai</t>
  </si>
  <si>
    <t>Anh</t>
  </si>
  <si>
    <t xml:space="preserve">Ngô Thị </t>
  </si>
  <si>
    <t>Hài</t>
  </si>
  <si>
    <t>Thực tập</t>
  </si>
  <si>
    <t>Phạm Hữu</t>
  </si>
  <si>
    <t>Dương Thị</t>
  </si>
  <si>
    <t>Nguyễn Thị</t>
  </si>
  <si>
    <t>Tạ Văn</t>
  </si>
  <si>
    <t>Vũ Đức</t>
  </si>
  <si>
    <t xml:space="preserve">Hồ Trung </t>
  </si>
  <si>
    <t xml:space="preserve">Đặng Thị Thu </t>
  </si>
  <si>
    <t>Bùi Thị Thúy</t>
  </si>
  <si>
    <t xml:space="preserve">Nguyễn Thị Thu </t>
  </si>
  <si>
    <t xml:space="preserve">Nguyễn Sĩ </t>
  </si>
  <si>
    <t>Nguyễn Bá</t>
  </si>
  <si>
    <t>Vũ T. Ánh</t>
  </si>
  <si>
    <t>Phạm Thúy</t>
  </si>
  <si>
    <t>Lê Thị</t>
  </si>
  <si>
    <t>Trần T. Thanh</t>
  </si>
  <si>
    <t>VII</t>
  </si>
  <si>
    <t>Khoa KHCB</t>
  </si>
  <si>
    <t>Lê Thị Thanh</t>
  </si>
  <si>
    <t>Hoa</t>
  </si>
  <si>
    <t>Nguyễn T. Thanh</t>
  </si>
  <si>
    <t>Lê Thị Thu</t>
  </si>
  <si>
    <t>Nguyễn T. Quế</t>
  </si>
  <si>
    <t>KTĐ K11</t>
  </si>
  <si>
    <t>TĐH+CNĐL K11</t>
  </si>
  <si>
    <t>Kế toán+QTKD+TCDN K11</t>
  </si>
  <si>
    <t>Các lớp ghép</t>
  </si>
  <si>
    <t>Tháng 12 năm 2018</t>
  </si>
  <si>
    <t>Dương Đông</t>
  </si>
  <si>
    <t>BÁO CÁO SINH HOẠT LỚP HỌC KỲ II NĂM HỌC 2018- 2019</t>
  </si>
  <si>
    <t>22/04 - 18/05</t>
  </si>
  <si>
    <t>25/02-23/03</t>
  </si>
  <si>
    <t>07/01-26/01</t>
  </si>
  <si>
    <t>22/04-18/05</t>
  </si>
  <si>
    <t>Trang</t>
  </si>
  <si>
    <t>THÁNG 4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</si>
</sst>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63"/>
      <scheme val="major"/>
    </font>
    <font>
      <b/>
      <sz val="11"/>
      <name val="Times New Roman"/>
      <family val="1"/>
      <charset val="163"/>
    </font>
    <font>
      <b/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4" fillId="2" borderId="7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shrinkToFit="1"/>
    </xf>
    <xf numFmtId="0" fontId="5" fillId="2" borderId="3" xfId="0" applyFont="1" applyFill="1" applyBorder="1" applyAlignment="1">
      <alignment shrinkToFit="1"/>
    </xf>
    <xf numFmtId="0" fontId="5" fillId="2" borderId="1" xfId="0" applyFont="1" applyFill="1" applyBorder="1" applyAlignment="1">
      <alignment horizontal="left" wrapText="1" shrinkToFit="1"/>
    </xf>
    <xf numFmtId="0" fontId="7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shrinkToFit="1"/>
    </xf>
    <xf numFmtId="0" fontId="5" fillId="2" borderId="1" xfId="0" applyFont="1" applyFill="1" applyBorder="1" applyAlignment="1">
      <alignment horizontal="left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 shrinkToFit="1"/>
    </xf>
    <xf numFmtId="0" fontId="4" fillId="2" borderId="8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shrinkToFit="1"/>
    </xf>
    <xf numFmtId="0" fontId="5" fillId="2" borderId="8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shrinkToFit="1"/>
    </xf>
    <xf numFmtId="0" fontId="6" fillId="0" borderId="1" xfId="0" applyFont="1" applyBorder="1"/>
    <xf numFmtId="0" fontId="0" fillId="0" borderId="0" xfId="0" applyFont="1"/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/>
    </xf>
    <xf numFmtId="0" fontId="0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shrinkToFit="1"/>
    </xf>
    <xf numFmtId="0" fontId="5" fillId="3" borderId="3" xfId="0" applyFont="1" applyFill="1" applyBorder="1" applyAlignment="1">
      <alignment shrinkToFit="1"/>
    </xf>
    <xf numFmtId="0" fontId="5" fillId="3" borderId="1" xfId="0" applyFont="1" applyFill="1" applyBorder="1" applyAlignment="1">
      <alignment horizontal="left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1" fontId="6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left" wrapText="1" shrinkToFit="1"/>
    </xf>
    <xf numFmtId="0" fontId="8" fillId="3" borderId="0" xfId="0" applyFont="1" applyFill="1" applyAlignment="1">
      <alignment shrinkToFit="1"/>
    </xf>
    <xf numFmtId="0" fontId="8" fillId="3" borderId="1" xfId="0" applyFont="1" applyFill="1" applyBorder="1" applyAlignment="1">
      <alignment shrinkToFit="1"/>
    </xf>
    <xf numFmtId="0" fontId="0" fillId="3" borderId="0" xfId="0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 shrinkToFit="1"/>
    </xf>
    <xf numFmtId="0" fontId="8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5" fillId="2" borderId="2" xfId="0" applyFont="1" applyFill="1" applyBorder="1" applyAlignment="1"/>
    <xf numFmtId="0" fontId="10" fillId="2" borderId="1" xfId="0" applyFont="1" applyFill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16" fontId="7" fillId="3" borderId="1" xfId="0" applyNumberFormat="1" applyFont="1" applyFill="1" applyBorder="1"/>
    <xf numFmtId="16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7" fillId="3" borderId="1" xfId="0" applyFont="1" applyFill="1" applyBorder="1" applyAlignment="1"/>
    <xf numFmtId="0" fontId="4" fillId="2" borderId="2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shrinkToFit="1"/>
    </xf>
    <xf numFmtId="0" fontId="4" fillId="3" borderId="3" xfId="0" applyFont="1" applyFill="1" applyBorder="1" applyAlignment="1">
      <alignment horizont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4" workbookViewId="0">
      <selection activeCell="O37" sqref="O37"/>
    </sheetView>
  </sheetViews>
  <sheetFormatPr defaultRowHeight="14.25" x14ac:dyDescent="0.2"/>
  <cols>
    <col min="1" max="1" width="3.375" customWidth="1"/>
    <col min="2" max="2" width="2.75" customWidth="1"/>
    <col min="3" max="3" width="15.125" style="4" customWidth="1"/>
    <col min="4" max="4" width="5.875" style="4" customWidth="1"/>
    <col min="5" max="5" width="17.375" style="4" customWidth="1"/>
    <col min="6" max="6" width="6.875" style="1" bestFit="1" customWidth="1"/>
    <col min="7" max="7" width="6.875" style="1" customWidth="1"/>
    <col min="8" max="8" width="4.875" style="1" bestFit="1" customWidth="1"/>
    <col min="9" max="9" width="4.875" bestFit="1" customWidth="1"/>
    <col min="10" max="10" width="5.375" customWidth="1"/>
    <col min="11" max="11" width="5.875" customWidth="1"/>
    <col min="12" max="12" width="7.625" customWidth="1"/>
    <col min="13" max="13" width="4.375" hidden="1" customWidth="1"/>
    <col min="14" max="14" width="4.75" hidden="1" customWidth="1"/>
    <col min="15" max="15" width="11.875" customWidth="1"/>
    <col min="16" max="16" width="22" style="4" customWidth="1"/>
  </cols>
  <sheetData>
    <row r="1" spans="1:20" ht="15.75" customHeight="1" x14ac:dyDescent="0.25">
      <c r="A1" s="113" t="s">
        <v>75</v>
      </c>
      <c r="B1" s="113"/>
      <c r="C1" s="113"/>
      <c r="D1" s="113" t="s">
        <v>76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48"/>
    </row>
    <row r="2" spans="1:20" ht="15.75" customHeight="1" x14ac:dyDescent="0.25">
      <c r="A2" s="113" t="s">
        <v>77</v>
      </c>
      <c r="B2" s="113"/>
      <c r="C2" s="113"/>
      <c r="D2" s="113" t="s">
        <v>78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48"/>
    </row>
    <row r="3" spans="1:20" ht="15.75" x14ac:dyDescent="0.25">
      <c r="A3" s="48"/>
      <c r="B3" s="48"/>
      <c r="C3" s="48"/>
      <c r="D3" s="48"/>
      <c r="E3" s="48"/>
      <c r="F3" s="48"/>
      <c r="G3" s="48"/>
      <c r="H3" s="48"/>
      <c r="I3" s="37"/>
      <c r="J3" s="38"/>
      <c r="K3" s="38"/>
      <c r="L3" s="48"/>
      <c r="M3" s="5"/>
      <c r="N3" s="5"/>
      <c r="O3" s="5"/>
    </row>
    <row r="4" spans="1:20" ht="15.75" x14ac:dyDescent="0.25">
      <c r="A4" s="112" t="s">
        <v>127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49"/>
    </row>
    <row r="5" spans="1:20" ht="15.75" x14ac:dyDescent="0.25">
      <c r="A5" s="112" t="s">
        <v>128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49"/>
      <c r="Q5" s="5"/>
    </row>
    <row r="6" spans="1:20" ht="16.5" x14ac:dyDescent="0.25">
      <c r="A6" s="2"/>
      <c r="B6" s="2"/>
      <c r="C6" s="3"/>
      <c r="D6" s="3"/>
      <c r="E6" s="3"/>
      <c r="F6" s="2"/>
      <c r="G6" s="2"/>
      <c r="H6" s="2"/>
      <c r="P6" s="3"/>
    </row>
    <row r="7" spans="1:20" ht="15" customHeight="1" x14ac:dyDescent="0.2">
      <c r="A7" s="104" t="s">
        <v>0</v>
      </c>
      <c r="B7" s="105"/>
      <c r="C7" s="102" t="s">
        <v>54</v>
      </c>
      <c r="D7" s="108"/>
      <c r="E7" s="110" t="s">
        <v>53</v>
      </c>
      <c r="F7" s="98" t="s">
        <v>79</v>
      </c>
      <c r="G7" s="98" t="s">
        <v>86</v>
      </c>
      <c r="H7" s="95" t="s">
        <v>80</v>
      </c>
      <c r="I7" s="97"/>
      <c r="J7" s="95" t="s">
        <v>95</v>
      </c>
      <c r="K7" s="96"/>
      <c r="L7" s="96"/>
      <c r="M7" s="96"/>
      <c r="N7" s="97"/>
      <c r="O7" s="98" t="s">
        <v>51</v>
      </c>
      <c r="P7" s="102" t="s">
        <v>54</v>
      </c>
      <c r="T7">
        <f>K21*100/J21</f>
        <v>65.625</v>
      </c>
    </row>
    <row r="8" spans="1:20" ht="42.75" x14ac:dyDescent="0.2">
      <c r="A8" s="106"/>
      <c r="B8" s="107"/>
      <c r="C8" s="103"/>
      <c r="D8" s="109"/>
      <c r="E8" s="111"/>
      <c r="F8" s="99"/>
      <c r="G8" s="99"/>
      <c r="H8" s="6" t="s">
        <v>81</v>
      </c>
      <c r="I8" s="6" t="s">
        <v>82</v>
      </c>
      <c r="J8" s="6" t="s">
        <v>83</v>
      </c>
      <c r="K8" s="39" t="s">
        <v>84</v>
      </c>
      <c r="L8" s="40" t="s">
        <v>85</v>
      </c>
      <c r="M8" s="39" t="s">
        <v>84</v>
      </c>
      <c r="N8" s="40" t="s">
        <v>85</v>
      </c>
      <c r="O8" s="99"/>
      <c r="P8" s="103"/>
    </row>
    <row r="9" spans="1:20" ht="15" x14ac:dyDescent="0.25">
      <c r="A9" s="7" t="s">
        <v>1</v>
      </c>
      <c r="B9" s="8"/>
      <c r="C9" s="90" t="s">
        <v>3</v>
      </c>
      <c r="D9" s="91"/>
      <c r="E9" s="9"/>
      <c r="F9" s="10"/>
      <c r="G9" s="10"/>
      <c r="H9" s="10"/>
      <c r="I9" s="11"/>
      <c r="J9" s="10">
        <f>SUM(J10:J21)</f>
        <v>445</v>
      </c>
      <c r="K9" s="10">
        <f>SUM(K10:K21)</f>
        <v>248</v>
      </c>
      <c r="L9" s="36">
        <f t="shared" ref="L9:L45" si="0">K9*100/J9</f>
        <v>55.730337078651687</v>
      </c>
      <c r="M9" s="10">
        <f>SUM(M10:M19)</f>
        <v>0</v>
      </c>
      <c r="N9" s="11">
        <f t="shared" ref="N9:N45" si="1">M9*100/J9</f>
        <v>0</v>
      </c>
      <c r="O9" s="11"/>
      <c r="P9" s="12" t="s">
        <v>3</v>
      </c>
    </row>
    <row r="10" spans="1:20" ht="15" x14ac:dyDescent="0.25">
      <c r="A10" s="13">
        <v>1</v>
      </c>
      <c r="B10" s="14">
        <v>1</v>
      </c>
      <c r="C10" s="15" t="str">
        <f xml:space="preserve"> LEFT(P10,LEN(P10)-LEN(D10))</f>
        <v xml:space="preserve">Phạm Hữu  </v>
      </c>
      <c r="D10" s="16" t="s">
        <v>57</v>
      </c>
      <c r="E10" s="17" t="s">
        <v>9</v>
      </c>
      <c r="F10" s="18">
        <v>201</v>
      </c>
      <c r="G10" s="18" t="s">
        <v>89</v>
      </c>
      <c r="H10" s="18">
        <v>2</v>
      </c>
      <c r="I10" s="11" t="s">
        <v>87</v>
      </c>
      <c r="J10" s="18">
        <v>34</v>
      </c>
      <c r="K10" s="18">
        <v>31</v>
      </c>
      <c r="L10" s="36">
        <f t="shared" si="0"/>
        <v>91.17647058823529</v>
      </c>
      <c r="M10" s="18"/>
      <c r="N10" s="11">
        <f t="shared" si="1"/>
        <v>0</v>
      </c>
      <c r="O10" s="11"/>
      <c r="P10" s="19" t="s">
        <v>105</v>
      </c>
      <c r="Q10" t="str">
        <f t="shared" ref="Q10:Q21" si="2">C10&amp;" "&amp;D10</f>
        <v>Phạm Hữu   Chiến</v>
      </c>
    </row>
    <row r="11" spans="1:20" ht="15" x14ac:dyDescent="0.25">
      <c r="A11" s="13">
        <v>2</v>
      </c>
      <c r="B11" s="14">
        <v>2</v>
      </c>
      <c r="C11" s="41" t="s">
        <v>90</v>
      </c>
      <c r="D11" s="42" t="s">
        <v>59</v>
      </c>
      <c r="E11" s="43" t="s">
        <v>11</v>
      </c>
      <c r="F11" s="44">
        <v>202</v>
      </c>
      <c r="G11" s="44" t="s">
        <v>89</v>
      </c>
      <c r="H11" s="44">
        <v>2</v>
      </c>
      <c r="I11" s="45" t="s">
        <v>129</v>
      </c>
      <c r="J11" s="44">
        <v>33</v>
      </c>
      <c r="K11" s="18">
        <v>27</v>
      </c>
      <c r="L11" s="36">
        <f t="shared" si="0"/>
        <v>81.818181818181813</v>
      </c>
      <c r="M11" s="18"/>
      <c r="N11" s="11">
        <f>M11*100/J21</f>
        <v>0</v>
      </c>
      <c r="O11" s="11"/>
      <c r="P11" s="19" t="s">
        <v>106</v>
      </c>
      <c r="Q11" t="str">
        <f t="shared" si="2"/>
        <v>Nguyễn Thị Thương Duyên</v>
      </c>
    </row>
    <row r="12" spans="1:20" ht="15" x14ac:dyDescent="0.25">
      <c r="A12" s="13">
        <v>3</v>
      </c>
      <c r="B12" s="14">
        <v>3</v>
      </c>
      <c r="C12" s="15" t="s">
        <v>97</v>
      </c>
      <c r="D12" s="16" t="s">
        <v>98</v>
      </c>
      <c r="E12" s="17" t="s">
        <v>6</v>
      </c>
      <c r="F12" s="18">
        <v>203</v>
      </c>
      <c r="G12" s="18" t="s">
        <v>89</v>
      </c>
      <c r="H12" s="18">
        <v>2</v>
      </c>
      <c r="I12" s="11" t="s">
        <v>87</v>
      </c>
      <c r="J12" s="18">
        <v>44</v>
      </c>
      <c r="K12" s="44">
        <v>24</v>
      </c>
      <c r="L12" s="36">
        <f t="shared" si="0"/>
        <v>54.545454545454547</v>
      </c>
      <c r="M12" s="44"/>
      <c r="N12" s="46">
        <f>M12*100/J11</f>
        <v>0</v>
      </c>
      <c r="O12" s="46"/>
      <c r="P12" s="19" t="s">
        <v>107</v>
      </c>
      <c r="Q12" t="str">
        <f t="shared" si="2"/>
        <v>Vũ Văn Hùng</v>
      </c>
    </row>
    <row r="13" spans="1:20" ht="15" x14ac:dyDescent="0.25">
      <c r="A13" s="50">
        <v>4</v>
      </c>
      <c r="B13" s="51">
        <v>4</v>
      </c>
      <c r="C13" s="41" t="s">
        <v>120</v>
      </c>
      <c r="D13" s="42" t="s">
        <v>60</v>
      </c>
      <c r="E13" s="43" t="s">
        <v>12</v>
      </c>
      <c r="F13" s="44">
        <v>204</v>
      </c>
      <c r="G13" s="44" t="s">
        <v>89</v>
      </c>
      <c r="H13" s="44">
        <v>2</v>
      </c>
      <c r="I13" s="46" t="s">
        <v>87</v>
      </c>
      <c r="J13" s="44">
        <v>19</v>
      </c>
      <c r="K13" s="44">
        <v>15</v>
      </c>
      <c r="L13" s="36">
        <f t="shared" si="0"/>
        <v>78.94736842105263</v>
      </c>
      <c r="M13" s="44"/>
      <c r="N13" s="46">
        <f>M13*100/J18</f>
        <v>0</v>
      </c>
      <c r="O13" s="46"/>
      <c r="P13" s="19" t="s">
        <v>108</v>
      </c>
      <c r="Q13" t="str">
        <f t="shared" si="2"/>
        <v>Dương Đông  Hưng</v>
      </c>
    </row>
    <row r="14" spans="1:20" ht="15" x14ac:dyDescent="0.25">
      <c r="A14" s="50">
        <v>5</v>
      </c>
      <c r="B14" s="51">
        <v>5</v>
      </c>
      <c r="C14" s="41" t="s">
        <v>99</v>
      </c>
      <c r="D14" s="42" t="s">
        <v>64</v>
      </c>
      <c r="E14" s="52" t="s">
        <v>8</v>
      </c>
      <c r="F14" s="44">
        <v>206</v>
      </c>
      <c r="G14" s="44" t="s">
        <v>89</v>
      </c>
      <c r="H14" s="44">
        <v>2</v>
      </c>
      <c r="I14" s="46" t="s">
        <v>130</v>
      </c>
      <c r="J14" s="44">
        <v>19</v>
      </c>
      <c r="K14" s="44">
        <v>15</v>
      </c>
      <c r="L14" s="36">
        <f t="shared" si="0"/>
        <v>78.94736842105263</v>
      </c>
      <c r="M14" s="44"/>
      <c r="N14" s="46">
        <f>M14*100/J13</f>
        <v>0</v>
      </c>
      <c r="O14" s="46"/>
      <c r="P14" s="19" t="s">
        <v>109</v>
      </c>
      <c r="Q14" t="str">
        <f t="shared" si="2"/>
        <v>Bùi Trung  Kiên</v>
      </c>
    </row>
    <row r="15" spans="1:20" ht="15" x14ac:dyDescent="0.25">
      <c r="A15" s="50">
        <v>6</v>
      </c>
      <c r="B15" s="51">
        <v>6</v>
      </c>
      <c r="C15" s="41" t="str">
        <f t="shared" ref="C15:C44" si="3" xml:space="preserve"> LEFT(P15,LEN(P15)-LEN(D15))</f>
        <v xml:space="preserve">Dương Thị  </v>
      </c>
      <c r="D15" s="42" t="s">
        <v>61</v>
      </c>
      <c r="E15" s="53" t="s">
        <v>13</v>
      </c>
      <c r="F15" s="44">
        <v>205</v>
      </c>
      <c r="G15" s="44" t="s">
        <v>89</v>
      </c>
      <c r="H15" s="44">
        <v>2</v>
      </c>
      <c r="I15" s="45" t="s">
        <v>87</v>
      </c>
      <c r="J15" s="44">
        <v>49</v>
      </c>
      <c r="K15" s="44">
        <v>15</v>
      </c>
      <c r="L15" s="36">
        <f t="shared" si="0"/>
        <v>30.612244897959183</v>
      </c>
      <c r="M15" s="44"/>
      <c r="N15" s="46">
        <f t="shared" si="1"/>
        <v>0</v>
      </c>
      <c r="O15" s="46"/>
      <c r="P15" s="19" t="s">
        <v>110</v>
      </c>
      <c r="Q15" t="str">
        <f t="shared" si="2"/>
        <v>Dương Thị   Lan</v>
      </c>
    </row>
    <row r="16" spans="1:20" ht="15" x14ac:dyDescent="0.25">
      <c r="A16" s="50">
        <v>7</v>
      </c>
      <c r="B16" s="51">
        <v>7</v>
      </c>
      <c r="C16" s="54" t="s">
        <v>100</v>
      </c>
      <c r="D16" s="54" t="s">
        <v>56</v>
      </c>
      <c r="E16" s="55" t="s">
        <v>102</v>
      </c>
      <c r="F16" s="56">
        <v>301</v>
      </c>
      <c r="G16" s="44" t="s">
        <v>89</v>
      </c>
      <c r="H16" s="56">
        <v>2</v>
      </c>
      <c r="I16" s="46" t="s">
        <v>87</v>
      </c>
      <c r="J16" s="57">
        <v>45</v>
      </c>
      <c r="K16" s="44">
        <v>36</v>
      </c>
      <c r="L16" s="36">
        <f t="shared" si="0"/>
        <v>80</v>
      </c>
      <c r="M16" s="44"/>
      <c r="N16" s="46">
        <f>M16*100/J14</f>
        <v>0</v>
      </c>
      <c r="O16" s="46"/>
      <c r="P16" s="19" t="s">
        <v>111</v>
      </c>
      <c r="Q16" t="str">
        <f t="shared" si="2"/>
        <v>Trần Hữu Phúc</v>
      </c>
    </row>
    <row r="17" spans="1:17" ht="15.75" customHeight="1" x14ac:dyDescent="0.25">
      <c r="A17" s="50">
        <v>8</v>
      </c>
      <c r="B17" s="51">
        <v>8</v>
      </c>
      <c r="C17" s="41" t="str">
        <f t="shared" si="3"/>
        <v xml:space="preserve">Nguyễn Thị  </v>
      </c>
      <c r="D17" s="42" t="s">
        <v>56</v>
      </c>
      <c r="E17" s="53" t="s">
        <v>7</v>
      </c>
      <c r="F17" s="44">
        <v>303</v>
      </c>
      <c r="G17" s="44" t="s">
        <v>89</v>
      </c>
      <c r="H17" s="44">
        <v>2</v>
      </c>
      <c r="I17" s="46" t="s">
        <v>87</v>
      </c>
      <c r="J17" s="44">
        <v>51</v>
      </c>
      <c r="K17" s="44">
        <v>19</v>
      </c>
      <c r="L17" s="36">
        <f t="shared" si="0"/>
        <v>37.254901960784316</v>
      </c>
      <c r="M17" s="44"/>
      <c r="N17" s="46">
        <f t="shared" si="1"/>
        <v>0</v>
      </c>
      <c r="O17" s="46"/>
      <c r="P17" s="19" t="s">
        <v>112</v>
      </c>
      <c r="Q17" t="str">
        <f t="shared" si="2"/>
        <v>Nguyễn Thị   Phúc</v>
      </c>
    </row>
    <row r="18" spans="1:17" ht="15" x14ac:dyDescent="0.25">
      <c r="A18" s="50">
        <v>9</v>
      </c>
      <c r="B18" s="51">
        <v>9</v>
      </c>
      <c r="C18" s="41" t="s">
        <v>93</v>
      </c>
      <c r="D18" s="42" t="s">
        <v>94</v>
      </c>
      <c r="E18" s="53" t="s">
        <v>10</v>
      </c>
      <c r="F18" s="44">
        <v>306</v>
      </c>
      <c r="G18" s="44" t="s">
        <v>89</v>
      </c>
      <c r="H18" s="44">
        <v>2</v>
      </c>
      <c r="I18" s="46" t="s">
        <v>87</v>
      </c>
      <c r="J18" s="44">
        <v>21</v>
      </c>
      <c r="K18" s="44">
        <v>7</v>
      </c>
      <c r="L18" s="36">
        <f t="shared" si="0"/>
        <v>33.333333333333336</v>
      </c>
      <c r="M18" s="44"/>
      <c r="N18" s="46">
        <f>M18*100/J20</f>
        <v>0</v>
      </c>
      <c r="O18" s="46"/>
      <c r="P18" s="19" t="s">
        <v>113</v>
      </c>
      <c r="Q18" t="str">
        <f t="shared" si="2"/>
        <v>Đoàn Thị Như  Quỳnh</v>
      </c>
    </row>
    <row r="19" spans="1:17" ht="15" x14ac:dyDescent="0.25">
      <c r="A19" s="50">
        <v>10</v>
      </c>
      <c r="B19" s="51">
        <v>10</v>
      </c>
      <c r="C19" s="54" t="s">
        <v>103</v>
      </c>
      <c r="D19" s="54" t="s">
        <v>101</v>
      </c>
      <c r="E19" s="55" t="s">
        <v>104</v>
      </c>
      <c r="F19" s="56">
        <v>305</v>
      </c>
      <c r="G19" s="44" t="s">
        <v>89</v>
      </c>
      <c r="H19" s="56">
        <v>2</v>
      </c>
      <c r="I19" s="46" t="s">
        <v>87</v>
      </c>
      <c r="J19" s="57">
        <v>49</v>
      </c>
      <c r="K19" s="44">
        <v>23</v>
      </c>
      <c r="L19" s="36">
        <f t="shared" si="0"/>
        <v>46.938775510204081</v>
      </c>
      <c r="M19" s="44"/>
      <c r="N19" s="46">
        <f>M19*100/J12</f>
        <v>0</v>
      </c>
      <c r="O19" s="46"/>
      <c r="P19" s="19" t="s">
        <v>114</v>
      </c>
      <c r="Q19" t="str">
        <f t="shared" si="2"/>
        <v>Bùi Thị Thêm</v>
      </c>
    </row>
    <row r="20" spans="1:17" ht="15" x14ac:dyDescent="0.25">
      <c r="A20" s="50">
        <v>11</v>
      </c>
      <c r="B20" s="51">
        <v>11</v>
      </c>
      <c r="C20" s="41" t="s">
        <v>121</v>
      </c>
      <c r="D20" s="42" t="s">
        <v>55</v>
      </c>
      <c r="E20" s="53" t="s">
        <v>5</v>
      </c>
      <c r="F20" s="44">
        <v>304</v>
      </c>
      <c r="G20" s="44" t="s">
        <v>89</v>
      </c>
      <c r="H20" s="44">
        <v>2</v>
      </c>
      <c r="I20" s="46" t="s">
        <v>87</v>
      </c>
      <c r="J20" s="44">
        <v>49</v>
      </c>
      <c r="K20" s="44">
        <v>15</v>
      </c>
      <c r="L20" s="36">
        <f t="shared" si="0"/>
        <v>30.612244897959183</v>
      </c>
      <c r="M20" s="44"/>
      <c r="N20" s="46"/>
      <c r="O20" s="46"/>
      <c r="P20" s="19" t="s">
        <v>115</v>
      </c>
      <c r="Q20" t="str">
        <f t="shared" si="2"/>
        <v>Đoàn Thị Bích Thủy</v>
      </c>
    </row>
    <row r="21" spans="1:17" ht="15" x14ac:dyDescent="0.25">
      <c r="A21" s="50">
        <v>12</v>
      </c>
      <c r="B21" s="51">
        <v>12</v>
      </c>
      <c r="C21" s="41" t="s">
        <v>91</v>
      </c>
      <c r="D21" s="42" t="s">
        <v>92</v>
      </c>
      <c r="E21" s="53" t="s">
        <v>4</v>
      </c>
      <c r="F21" s="44">
        <v>307</v>
      </c>
      <c r="G21" s="44" t="s">
        <v>89</v>
      </c>
      <c r="H21" s="44">
        <v>2</v>
      </c>
      <c r="I21" s="46" t="s">
        <v>87</v>
      </c>
      <c r="J21" s="44">
        <v>32</v>
      </c>
      <c r="K21" s="44">
        <v>21</v>
      </c>
      <c r="L21" s="36">
        <f t="shared" si="0"/>
        <v>65.625</v>
      </c>
      <c r="M21" s="44"/>
      <c r="N21" s="46"/>
      <c r="O21" s="46"/>
      <c r="P21" s="19" t="s">
        <v>96</v>
      </c>
      <c r="Q21" t="str">
        <f t="shared" si="2"/>
        <v>Trần Thanh Tuyền</v>
      </c>
    </row>
    <row r="22" spans="1:17" ht="15" x14ac:dyDescent="0.25">
      <c r="A22" s="58" t="s">
        <v>2</v>
      </c>
      <c r="B22" s="59"/>
      <c r="C22" s="100" t="str">
        <f t="shared" si="3"/>
        <v>Khoa M&amp;CT</v>
      </c>
      <c r="D22" s="101"/>
      <c r="E22" s="60"/>
      <c r="F22" s="61"/>
      <c r="G22" s="61"/>
      <c r="H22" s="61"/>
      <c r="I22" s="46"/>
      <c r="J22" s="61">
        <f>SUM(J23:J26)</f>
        <v>42</v>
      </c>
      <c r="K22" s="62">
        <f>SUM(K23:K26)</f>
        <v>25</v>
      </c>
      <c r="L22" s="36">
        <f t="shared" si="0"/>
        <v>59.523809523809526</v>
      </c>
      <c r="M22" s="61">
        <f>SUM(M23:M25)</f>
        <v>0</v>
      </c>
      <c r="N22" s="46">
        <f t="shared" si="1"/>
        <v>0</v>
      </c>
      <c r="O22" s="46"/>
      <c r="P22" s="25" t="s">
        <v>14</v>
      </c>
    </row>
    <row r="23" spans="1:17" ht="15" x14ac:dyDescent="0.25">
      <c r="A23" s="50">
        <v>13</v>
      </c>
      <c r="B23" s="51">
        <v>1</v>
      </c>
      <c r="C23" s="41" t="str">
        <f t="shared" si="3"/>
        <v xml:space="preserve">Tạ Văn </v>
      </c>
      <c r="D23" s="42" t="s">
        <v>64</v>
      </c>
      <c r="E23" s="63" t="s">
        <v>20</v>
      </c>
      <c r="F23" s="44">
        <v>201</v>
      </c>
      <c r="G23" s="44" t="s">
        <v>88</v>
      </c>
      <c r="H23" s="44">
        <v>2</v>
      </c>
      <c r="I23" s="46" t="s">
        <v>87</v>
      </c>
      <c r="J23" s="44">
        <v>17</v>
      </c>
      <c r="K23" s="44">
        <v>4</v>
      </c>
      <c r="L23" s="36">
        <f t="shared" si="0"/>
        <v>23.529411764705884</v>
      </c>
      <c r="M23" s="44"/>
      <c r="N23" s="46">
        <f t="shared" si="1"/>
        <v>0</v>
      </c>
      <c r="O23" s="46"/>
      <c r="P23" s="19" t="s">
        <v>19</v>
      </c>
    </row>
    <row r="24" spans="1:17" ht="15" x14ac:dyDescent="0.25">
      <c r="A24" s="50">
        <v>14</v>
      </c>
      <c r="B24" s="51">
        <v>2</v>
      </c>
      <c r="C24" s="41" t="str">
        <f t="shared" si="3"/>
        <v xml:space="preserve">Vũ Đức </v>
      </c>
      <c r="D24" s="42" t="s">
        <v>63</v>
      </c>
      <c r="E24" s="63" t="s">
        <v>18</v>
      </c>
      <c r="F24" s="44">
        <v>202</v>
      </c>
      <c r="G24" s="44" t="s">
        <v>88</v>
      </c>
      <c r="H24" s="44">
        <v>2</v>
      </c>
      <c r="I24" s="46" t="s">
        <v>129</v>
      </c>
      <c r="J24" s="44">
        <v>9</v>
      </c>
      <c r="K24" s="44">
        <v>8</v>
      </c>
      <c r="L24" s="36">
        <f t="shared" si="0"/>
        <v>88.888888888888886</v>
      </c>
      <c r="M24" s="44"/>
      <c r="N24" s="46">
        <f t="shared" si="1"/>
        <v>0</v>
      </c>
      <c r="O24" s="46"/>
      <c r="P24" s="19" t="s">
        <v>17</v>
      </c>
    </row>
    <row r="25" spans="1:17" ht="15" x14ac:dyDescent="0.25">
      <c r="A25" s="50">
        <v>15</v>
      </c>
      <c r="B25" s="51">
        <v>3</v>
      </c>
      <c r="C25" s="41" t="str">
        <f t="shared" si="3"/>
        <v xml:space="preserve">Hồ Trung </v>
      </c>
      <c r="D25" s="42" t="s">
        <v>62</v>
      </c>
      <c r="E25" s="63" t="s">
        <v>16</v>
      </c>
      <c r="F25" s="44">
        <v>203</v>
      </c>
      <c r="G25" s="44" t="s">
        <v>88</v>
      </c>
      <c r="H25" s="44">
        <v>2</v>
      </c>
      <c r="I25" s="46" t="s">
        <v>132</v>
      </c>
      <c r="J25" s="44">
        <v>9</v>
      </c>
      <c r="K25" s="44">
        <v>9</v>
      </c>
      <c r="L25" s="36">
        <f t="shared" si="0"/>
        <v>100</v>
      </c>
      <c r="M25" s="44"/>
      <c r="N25" s="46">
        <f t="shared" si="1"/>
        <v>0</v>
      </c>
      <c r="O25" s="46"/>
      <c r="P25" s="19" t="s">
        <v>15</v>
      </c>
    </row>
    <row r="26" spans="1:17" ht="15" x14ac:dyDescent="0.25">
      <c r="A26" s="64">
        <v>16</v>
      </c>
      <c r="B26" s="51">
        <v>4</v>
      </c>
      <c r="C26" s="41" t="s">
        <v>125</v>
      </c>
      <c r="D26" s="42" t="s">
        <v>126</v>
      </c>
      <c r="E26" s="63" t="s">
        <v>119</v>
      </c>
      <c r="F26" s="44">
        <v>204</v>
      </c>
      <c r="G26" s="44" t="s">
        <v>88</v>
      </c>
      <c r="H26" s="44">
        <v>2</v>
      </c>
      <c r="I26" s="46" t="s">
        <v>87</v>
      </c>
      <c r="J26" s="44">
        <v>7</v>
      </c>
      <c r="K26" s="44">
        <v>4</v>
      </c>
      <c r="L26" s="36">
        <f t="shared" si="0"/>
        <v>57.142857142857146</v>
      </c>
      <c r="M26" s="44"/>
      <c r="N26" s="46"/>
      <c r="O26" s="46"/>
      <c r="P26" s="19"/>
    </row>
    <row r="27" spans="1:17" ht="15" customHeight="1" x14ac:dyDescent="0.25">
      <c r="A27" s="58" t="s">
        <v>21</v>
      </c>
      <c r="B27" s="59"/>
      <c r="C27" s="100" t="str">
        <f t="shared" si="3"/>
        <v>Khoa Kinh tế</v>
      </c>
      <c r="D27" s="101"/>
      <c r="E27" s="60"/>
      <c r="F27" s="61"/>
      <c r="G27" s="61"/>
      <c r="H27" s="61"/>
      <c r="I27" s="46"/>
      <c r="J27" s="61">
        <f>SUM(J28:J33)</f>
        <v>196</v>
      </c>
      <c r="K27" s="61">
        <f>SUM(K28:K33)</f>
        <v>145</v>
      </c>
      <c r="L27" s="36">
        <f t="shared" si="0"/>
        <v>73.979591836734699</v>
      </c>
      <c r="M27" s="61">
        <f>SUM(M28:M32)</f>
        <v>30</v>
      </c>
      <c r="N27" s="46">
        <f t="shared" si="1"/>
        <v>15.306122448979592</v>
      </c>
      <c r="O27" s="46"/>
      <c r="P27" s="25" t="s">
        <v>22</v>
      </c>
    </row>
    <row r="28" spans="1:17" ht="15" x14ac:dyDescent="0.25">
      <c r="A28" s="50">
        <v>17</v>
      </c>
      <c r="B28" s="51">
        <v>1</v>
      </c>
      <c r="C28" s="41" t="str">
        <f t="shared" si="3"/>
        <v xml:space="preserve">Đặng Thị Thu </v>
      </c>
      <c r="D28" s="42" t="s">
        <v>66</v>
      </c>
      <c r="E28" s="65" t="s">
        <v>30</v>
      </c>
      <c r="F28" s="44">
        <v>106</v>
      </c>
      <c r="G28" s="44" t="s">
        <v>89</v>
      </c>
      <c r="H28" s="44">
        <v>2</v>
      </c>
      <c r="I28" s="46" t="s">
        <v>87</v>
      </c>
      <c r="J28" s="44">
        <v>7</v>
      </c>
      <c r="K28" s="44">
        <v>5</v>
      </c>
      <c r="L28" s="36">
        <f t="shared" si="0"/>
        <v>71.428571428571431</v>
      </c>
      <c r="M28" s="44">
        <v>7</v>
      </c>
      <c r="N28" s="46">
        <f t="shared" si="1"/>
        <v>100</v>
      </c>
      <c r="O28" s="46"/>
      <c r="P28" s="19" t="s">
        <v>29</v>
      </c>
    </row>
    <row r="29" spans="1:17" ht="15" x14ac:dyDescent="0.25">
      <c r="A29" s="50">
        <v>18</v>
      </c>
      <c r="B29" s="51">
        <v>2</v>
      </c>
      <c r="C29" s="41" t="str">
        <f t="shared" si="3"/>
        <v xml:space="preserve">Bùi Thị Thúy </v>
      </c>
      <c r="D29" s="42" t="s">
        <v>58</v>
      </c>
      <c r="E29" s="53" t="s">
        <v>24</v>
      </c>
      <c r="F29" s="44">
        <v>101</v>
      </c>
      <c r="G29" s="44" t="s">
        <v>89</v>
      </c>
      <c r="H29" s="44">
        <v>3</v>
      </c>
      <c r="I29" s="46" t="s">
        <v>87</v>
      </c>
      <c r="J29" s="44">
        <v>59</v>
      </c>
      <c r="K29" s="44">
        <v>54</v>
      </c>
      <c r="L29" s="36">
        <f t="shared" si="0"/>
        <v>91.525423728813564</v>
      </c>
      <c r="M29" s="44"/>
      <c r="N29" s="46">
        <f t="shared" si="1"/>
        <v>0</v>
      </c>
      <c r="O29" s="46"/>
      <c r="P29" s="19" t="s">
        <v>23</v>
      </c>
    </row>
    <row r="30" spans="1:17" ht="15" x14ac:dyDescent="0.25">
      <c r="A30" s="50">
        <v>19</v>
      </c>
      <c r="B30" s="51">
        <v>3</v>
      </c>
      <c r="C30" s="41" t="str">
        <f t="shared" si="3"/>
        <v xml:space="preserve">Nguyễn Thị Thu </v>
      </c>
      <c r="D30" s="42" t="s">
        <v>58</v>
      </c>
      <c r="E30" s="53" t="s">
        <v>28</v>
      </c>
      <c r="F30" s="44">
        <v>102</v>
      </c>
      <c r="G30" s="44" t="s">
        <v>89</v>
      </c>
      <c r="H30" s="44">
        <v>2</v>
      </c>
      <c r="I30" s="46" t="s">
        <v>87</v>
      </c>
      <c r="J30" s="44">
        <v>35</v>
      </c>
      <c r="K30" s="44">
        <v>15</v>
      </c>
      <c r="L30" s="36">
        <f t="shared" si="0"/>
        <v>42.857142857142854</v>
      </c>
      <c r="M30" s="44">
        <v>23</v>
      </c>
      <c r="N30" s="46">
        <f t="shared" si="1"/>
        <v>65.714285714285708</v>
      </c>
      <c r="O30" s="46"/>
      <c r="P30" s="19" t="s">
        <v>27</v>
      </c>
    </row>
    <row r="31" spans="1:17" ht="15" x14ac:dyDescent="0.25">
      <c r="A31" s="50">
        <v>20</v>
      </c>
      <c r="B31" s="51">
        <v>4</v>
      </c>
      <c r="C31" s="54" t="s">
        <v>116</v>
      </c>
      <c r="D31" s="54" t="s">
        <v>65</v>
      </c>
      <c r="E31" s="55" t="s">
        <v>123</v>
      </c>
      <c r="F31" s="66">
        <v>103</v>
      </c>
      <c r="G31" s="66" t="s">
        <v>89</v>
      </c>
      <c r="H31" s="44">
        <v>2</v>
      </c>
      <c r="I31" s="46" t="s">
        <v>87</v>
      </c>
      <c r="J31" s="66">
        <v>50</v>
      </c>
      <c r="K31" s="44">
        <v>41</v>
      </c>
      <c r="L31" s="36">
        <f t="shared" si="0"/>
        <v>82</v>
      </c>
      <c r="M31" s="44"/>
      <c r="N31" s="46">
        <f>M31*100/J33</f>
        <v>0</v>
      </c>
      <c r="O31" s="46"/>
      <c r="P31" s="27" t="s">
        <v>25</v>
      </c>
    </row>
    <row r="32" spans="1:17" ht="15" x14ac:dyDescent="0.25">
      <c r="A32" s="50">
        <v>21</v>
      </c>
      <c r="B32" s="51">
        <v>5</v>
      </c>
      <c r="C32" s="41" t="str">
        <f t="shared" si="3"/>
        <v xml:space="preserve">Trần T. Thanh </v>
      </c>
      <c r="D32" s="42" t="s">
        <v>65</v>
      </c>
      <c r="E32" s="43" t="s">
        <v>32</v>
      </c>
      <c r="F32" s="44">
        <v>104</v>
      </c>
      <c r="G32" s="44" t="s">
        <v>89</v>
      </c>
      <c r="H32" s="44">
        <v>2</v>
      </c>
      <c r="I32" s="46" t="s">
        <v>129</v>
      </c>
      <c r="J32" s="44">
        <v>6</v>
      </c>
      <c r="K32" s="44">
        <v>5</v>
      </c>
      <c r="L32" s="36">
        <f t="shared" si="0"/>
        <v>83.333333333333329</v>
      </c>
      <c r="M32" s="44"/>
      <c r="N32" s="46">
        <f t="shared" si="1"/>
        <v>0</v>
      </c>
      <c r="O32" s="46"/>
      <c r="P32" s="19" t="s">
        <v>31</v>
      </c>
    </row>
    <row r="33" spans="1:16" ht="15" x14ac:dyDescent="0.25">
      <c r="A33" s="50">
        <v>22</v>
      </c>
      <c r="B33" s="51">
        <v>6</v>
      </c>
      <c r="C33" s="41" t="s">
        <v>117</v>
      </c>
      <c r="D33" s="67" t="s">
        <v>118</v>
      </c>
      <c r="E33" s="52" t="s">
        <v>26</v>
      </c>
      <c r="F33" s="44">
        <v>105</v>
      </c>
      <c r="G33" s="44" t="s">
        <v>89</v>
      </c>
      <c r="H33" s="44">
        <v>2</v>
      </c>
      <c r="I33" s="46" t="s">
        <v>87</v>
      </c>
      <c r="J33" s="44">
        <v>39</v>
      </c>
      <c r="K33" s="44">
        <v>25</v>
      </c>
      <c r="L33" s="36">
        <f t="shared" si="0"/>
        <v>64.102564102564102</v>
      </c>
      <c r="M33" s="44"/>
      <c r="N33" s="46"/>
      <c r="O33" s="46"/>
      <c r="P33" s="19"/>
    </row>
    <row r="34" spans="1:16" ht="15" x14ac:dyDescent="0.25">
      <c r="A34" s="68" t="s">
        <v>33</v>
      </c>
      <c r="B34" s="69"/>
      <c r="C34" s="100" t="str">
        <f t="shared" si="3"/>
        <v>Khoa CKĐL</v>
      </c>
      <c r="D34" s="101"/>
      <c r="E34" s="60"/>
      <c r="F34" s="61"/>
      <c r="G34" s="61"/>
      <c r="H34" s="61"/>
      <c r="I34" s="46"/>
      <c r="J34" s="61">
        <f>SUM(J35:J37)</f>
        <v>55</v>
      </c>
      <c r="K34" s="61">
        <f>SUM(K35:K37)</f>
        <v>44</v>
      </c>
      <c r="L34" s="36">
        <f t="shared" si="0"/>
        <v>80</v>
      </c>
      <c r="M34" s="61">
        <f>SUM(M35:M37)</f>
        <v>10</v>
      </c>
      <c r="N34" s="46">
        <f t="shared" si="1"/>
        <v>18.181818181818183</v>
      </c>
      <c r="O34" s="46"/>
      <c r="P34" s="25" t="s">
        <v>34</v>
      </c>
    </row>
    <row r="35" spans="1:16" ht="15" x14ac:dyDescent="0.25">
      <c r="A35" s="13">
        <v>23</v>
      </c>
      <c r="B35" s="14">
        <v>1</v>
      </c>
      <c r="C35" s="15" t="str">
        <f t="shared" si="3"/>
        <v xml:space="preserve">Nguyễn Sĩ </v>
      </c>
      <c r="D35" s="16" t="s">
        <v>68</v>
      </c>
      <c r="E35" s="20" t="s">
        <v>39</v>
      </c>
      <c r="F35" s="18">
        <v>208</v>
      </c>
      <c r="G35" s="18" t="s">
        <v>88</v>
      </c>
      <c r="H35" s="18">
        <v>2</v>
      </c>
      <c r="I35" s="11" t="s">
        <v>87</v>
      </c>
      <c r="J35" s="18">
        <v>14</v>
      </c>
      <c r="K35" s="18">
        <v>11</v>
      </c>
      <c r="L35" s="36">
        <f t="shared" si="0"/>
        <v>78.571428571428569</v>
      </c>
      <c r="M35" s="18"/>
      <c r="N35" s="11">
        <f t="shared" si="1"/>
        <v>0</v>
      </c>
      <c r="O35" s="11"/>
      <c r="P35" s="19" t="s">
        <v>38</v>
      </c>
    </row>
    <row r="36" spans="1:16" ht="15" x14ac:dyDescent="0.25">
      <c r="A36" s="13">
        <v>24</v>
      </c>
      <c r="B36" s="14">
        <v>2</v>
      </c>
      <c r="C36" s="15" t="str">
        <f t="shared" si="3"/>
        <v xml:space="preserve">Nguyễn Bá </v>
      </c>
      <c r="D36" s="16" t="s">
        <v>73</v>
      </c>
      <c r="E36" s="20" t="s">
        <v>35</v>
      </c>
      <c r="F36" s="18">
        <v>307</v>
      </c>
      <c r="G36" s="18" t="s">
        <v>88</v>
      </c>
      <c r="H36" s="18">
        <v>3</v>
      </c>
      <c r="I36" s="11" t="s">
        <v>87</v>
      </c>
      <c r="J36" s="18">
        <v>16</v>
      </c>
      <c r="K36" s="18">
        <v>15</v>
      </c>
      <c r="L36" s="36">
        <f t="shared" si="0"/>
        <v>93.75</v>
      </c>
      <c r="M36" s="18"/>
      <c r="N36" s="11">
        <f t="shared" si="1"/>
        <v>0</v>
      </c>
      <c r="O36" s="11"/>
      <c r="P36" s="19" t="s">
        <v>72</v>
      </c>
    </row>
    <row r="37" spans="1:16" ht="15" x14ac:dyDescent="0.25">
      <c r="A37" s="13">
        <v>25</v>
      </c>
      <c r="B37" s="14">
        <v>3</v>
      </c>
      <c r="C37" s="15" t="str">
        <f t="shared" si="3"/>
        <v xml:space="preserve">Vũ Thị Ánh </v>
      </c>
      <c r="D37" s="16" t="s">
        <v>67</v>
      </c>
      <c r="E37" s="20" t="s">
        <v>37</v>
      </c>
      <c r="F37" s="18">
        <v>308</v>
      </c>
      <c r="G37" s="18" t="s">
        <v>88</v>
      </c>
      <c r="H37" s="18">
        <v>2</v>
      </c>
      <c r="I37" s="11" t="s">
        <v>87</v>
      </c>
      <c r="J37" s="18">
        <v>25</v>
      </c>
      <c r="K37" s="18">
        <v>18</v>
      </c>
      <c r="L37" s="36">
        <f t="shared" si="0"/>
        <v>72</v>
      </c>
      <c r="M37" s="18">
        <v>10</v>
      </c>
      <c r="N37" s="11">
        <f t="shared" si="1"/>
        <v>40</v>
      </c>
      <c r="O37" s="11"/>
      <c r="P37" s="19" t="s">
        <v>36</v>
      </c>
    </row>
    <row r="38" spans="1:16" ht="15" x14ac:dyDescent="0.25">
      <c r="A38" s="22" t="s">
        <v>40</v>
      </c>
      <c r="B38" s="23"/>
      <c r="C38" s="90" t="str">
        <f t="shared" si="3"/>
        <v>Khoa CNTT</v>
      </c>
      <c r="D38" s="91"/>
      <c r="E38" s="30"/>
      <c r="F38" s="10"/>
      <c r="G38" s="10"/>
      <c r="H38" s="10"/>
      <c r="I38" s="11"/>
      <c r="J38" s="10">
        <f>SUM(J39:J41)</f>
        <v>39</v>
      </c>
      <c r="K38" s="10">
        <f>K39+K40+K41</f>
        <v>23</v>
      </c>
      <c r="L38" s="36">
        <f t="shared" si="0"/>
        <v>58.974358974358971</v>
      </c>
      <c r="M38" s="10">
        <f>M39+M40</f>
        <v>0</v>
      </c>
      <c r="N38" s="11">
        <f t="shared" si="1"/>
        <v>0</v>
      </c>
      <c r="O38" s="11"/>
      <c r="P38" s="25" t="s">
        <v>41</v>
      </c>
    </row>
    <row r="39" spans="1:16" ht="15" customHeight="1" x14ac:dyDescent="0.25">
      <c r="A39" s="13">
        <v>26</v>
      </c>
      <c r="B39" s="14">
        <v>1</v>
      </c>
      <c r="C39" s="15" t="str">
        <f t="shared" si="3"/>
        <v xml:space="preserve">Phạm Thúy </v>
      </c>
      <c r="D39" s="16" t="s">
        <v>58</v>
      </c>
      <c r="E39" s="17" t="s">
        <v>43</v>
      </c>
      <c r="F39" s="18">
        <v>301</v>
      </c>
      <c r="G39" s="18" t="s">
        <v>88</v>
      </c>
      <c r="H39" s="18">
        <v>2</v>
      </c>
      <c r="I39" s="11" t="s">
        <v>87</v>
      </c>
      <c r="J39" s="18">
        <v>15</v>
      </c>
      <c r="K39" s="18">
        <v>2</v>
      </c>
      <c r="L39" s="36">
        <f t="shared" si="0"/>
        <v>13.333333333333334</v>
      </c>
      <c r="M39" s="18"/>
      <c r="N39" s="11">
        <f t="shared" si="1"/>
        <v>0</v>
      </c>
      <c r="O39" s="11"/>
      <c r="P39" s="19" t="s">
        <v>42</v>
      </c>
    </row>
    <row r="40" spans="1:16" ht="15" x14ac:dyDescent="0.25">
      <c r="A40" s="13">
        <v>27</v>
      </c>
      <c r="B40" s="14">
        <v>2</v>
      </c>
      <c r="C40" s="15" t="str">
        <f t="shared" si="3"/>
        <v xml:space="preserve">Lê Thị </v>
      </c>
      <c r="D40" s="16" t="s">
        <v>69</v>
      </c>
      <c r="E40" s="17" t="s">
        <v>45</v>
      </c>
      <c r="F40" s="18">
        <v>302</v>
      </c>
      <c r="G40" s="18" t="s">
        <v>88</v>
      </c>
      <c r="H40" s="18">
        <v>2</v>
      </c>
      <c r="I40" s="11" t="s">
        <v>87</v>
      </c>
      <c r="J40" s="18">
        <v>13</v>
      </c>
      <c r="K40" s="18">
        <v>10</v>
      </c>
      <c r="L40" s="36">
        <f t="shared" si="0"/>
        <v>76.92307692307692</v>
      </c>
      <c r="M40" s="18"/>
      <c r="N40" s="11">
        <f t="shared" si="1"/>
        <v>0</v>
      </c>
      <c r="O40" s="11"/>
      <c r="P40" s="19" t="s">
        <v>44</v>
      </c>
    </row>
    <row r="41" spans="1:16" ht="15" x14ac:dyDescent="0.25">
      <c r="A41" s="13">
        <v>28</v>
      </c>
      <c r="B41" s="14">
        <v>3</v>
      </c>
      <c r="C41" s="15" t="s">
        <v>117</v>
      </c>
      <c r="D41" s="16" t="s">
        <v>124</v>
      </c>
      <c r="E41" s="21" t="s">
        <v>122</v>
      </c>
      <c r="F41" s="18">
        <v>303</v>
      </c>
      <c r="G41" s="18" t="s">
        <v>88</v>
      </c>
      <c r="H41" s="18">
        <v>2</v>
      </c>
      <c r="I41" s="11" t="s">
        <v>87</v>
      </c>
      <c r="J41" s="18">
        <v>11</v>
      </c>
      <c r="K41" s="18">
        <v>11</v>
      </c>
      <c r="L41" s="36">
        <f t="shared" si="0"/>
        <v>100</v>
      </c>
      <c r="M41" s="18"/>
      <c r="N41" s="11">
        <f t="shared" si="1"/>
        <v>0</v>
      </c>
      <c r="O41" s="11"/>
      <c r="P41" s="19"/>
    </row>
    <row r="42" spans="1:16" ht="14.25" customHeight="1" x14ac:dyDescent="0.25">
      <c r="A42" s="28" t="s">
        <v>46</v>
      </c>
      <c r="B42" s="29"/>
      <c r="C42" s="90" t="str">
        <f t="shared" si="3"/>
        <v>Khoa TĐĐC</v>
      </c>
      <c r="D42" s="91"/>
      <c r="E42" s="24"/>
      <c r="F42" s="10"/>
      <c r="G42" s="10"/>
      <c r="H42" s="10"/>
      <c r="I42" s="11"/>
      <c r="J42" s="10">
        <f>SUM(J43:J44)</f>
        <v>13</v>
      </c>
      <c r="K42" s="10">
        <f>K43+K44</f>
        <v>10</v>
      </c>
      <c r="L42" s="36">
        <f t="shared" si="0"/>
        <v>76.92307692307692</v>
      </c>
      <c r="M42" s="10">
        <f>M43+M44</f>
        <v>0</v>
      </c>
      <c r="N42" s="11">
        <f t="shared" si="1"/>
        <v>0</v>
      </c>
      <c r="O42" s="11"/>
      <c r="P42" s="25" t="s">
        <v>47</v>
      </c>
    </row>
    <row r="43" spans="1:16" ht="15.75" customHeight="1" x14ac:dyDescent="0.25">
      <c r="A43" s="13">
        <v>29</v>
      </c>
      <c r="B43" s="13">
        <v>1</v>
      </c>
      <c r="C43" s="15" t="str">
        <f t="shared" si="3"/>
        <v xml:space="preserve">Nguyễn Thị Thu </v>
      </c>
      <c r="D43" s="16" t="s">
        <v>70</v>
      </c>
      <c r="E43" s="17" t="s">
        <v>48</v>
      </c>
      <c r="F43" s="18">
        <v>304</v>
      </c>
      <c r="G43" s="18" t="s">
        <v>88</v>
      </c>
      <c r="H43" s="18">
        <v>2</v>
      </c>
      <c r="I43" s="11" t="s">
        <v>87</v>
      </c>
      <c r="J43" s="18">
        <v>7</v>
      </c>
      <c r="K43" s="18">
        <v>6</v>
      </c>
      <c r="L43" s="36">
        <f t="shared" si="0"/>
        <v>85.714285714285708</v>
      </c>
      <c r="M43" s="18"/>
      <c r="N43" s="11">
        <f t="shared" si="1"/>
        <v>0</v>
      </c>
      <c r="O43" s="11"/>
      <c r="P43" s="19" t="s">
        <v>74</v>
      </c>
    </row>
    <row r="44" spans="1:16" ht="15" x14ac:dyDescent="0.25">
      <c r="A44" s="13">
        <v>30</v>
      </c>
      <c r="B44" s="14">
        <v>2</v>
      </c>
      <c r="C44" s="15" t="str">
        <f t="shared" si="3"/>
        <v xml:space="preserve">Phạm Duy </v>
      </c>
      <c r="D44" s="16" t="s">
        <v>71</v>
      </c>
      <c r="E44" s="26" t="s">
        <v>50</v>
      </c>
      <c r="F44" s="18">
        <v>305</v>
      </c>
      <c r="G44" s="18" t="s">
        <v>88</v>
      </c>
      <c r="H44" s="18">
        <v>2</v>
      </c>
      <c r="I44" s="11" t="s">
        <v>87</v>
      </c>
      <c r="J44" s="18">
        <v>6</v>
      </c>
      <c r="K44" s="18">
        <v>4</v>
      </c>
      <c r="L44" s="36">
        <f t="shared" si="0"/>
        <v>66.666666666666671</v>
      </c>
      <c r="M44" s="18"/>
      <c r="N44" s="11">
        <f t="shared" si="1"/>
        <v>0</v>
      </c>
      <c r="O44" s="11"/>
      <c r="P44" s="19" t="s">
        <v>49</v>
      </c>
    </row>
    <row r="45" spans="1:16" ht="15" x14ac:dyDescent="0.25">
      <c r="A45" s="92" t="s">
        <v>52</v>
      </c>
      <c r="B45" s="93"/>
      <c r="C45" s="93"/>
      <c r="D45" s="93"/>
      <c r="E45" s="94"/>
      <c r="F45" s="10"/>
      <c r="G45" s="10"/>
      <c r="H45" s="10"/>
      <c r="I45" s="31"/>
      <c r="J45" s="10">
        <f>J9+J22+J27+J34+J38+J42</f>
        <v>790</v>
      </c>
      <c r="K45" s="47">
        <f>K9+K22+K27+K34+K38+K42</f>
        <v>495</v>
      </c>
      <c r="L45" s="36">
        <f t="shared" si="0"/>
        <v>62.658227848101269</v>
      </c>
      <c r="M45" s="10" t="e">
        <f>M9+M22+M27+M34+M38+M42+#REF!</f>
        <v>#REF!</v>
      </c>
      <c r="N45" s="11" t="e">
        <f t="shared" si="1"/>
        <v>#REF!</v>
      </c>
      <c r="O45" s="11"/>
      <c r="P45" s="35"/>
    </row>
    <row r="46" spans="1:16" x14ac:dyDescent="0.2">
      <c r="A46" s="32"/>
      <c r="B46" s="32"/>
      <c r="C46" s="33"/>
      <c r="D46" s="33"/>
      <c r="E46" s="33"/>
      <c r="F46" s="34"/>
      <c r="G46" s="34"/>
      <c r="H46" s="34"/>
      <c r="I46" s="32"/>
      <c r="J46" s="32"/>
      <c r="K46" s="32"/>
      <c r="L46" s="32"/>
      <c r="M46" s="32"/>
      <c r="N46" s="32"/>
      <c r="O46" s="32"/>
      <c r="P46" s="33"/>
    </row>
    <row r="63" spans="9:9" x14ac:dyDescent="0.2">
      <c r="I63" t="s">
        <v>131</v>
      </c>
    </row>
  </sheetData>
  <mergeCells count="22">
    <mergeCell ref="A5:N5"/>
    <mergeCell ref="A1:C1"/>
    <mergeCell ref="D1:N1"/>
    <mergeCell ref="A2:C2"/>
    <mergeCell ref="D2:N2"/>
    <mergeCell ref="A4:N4"/>
    <mergeCell ref="P7:P8"/>
    <mergeCell ref="C9:D9"/>
    <mergeCell ref="C22:D22"/>
    <mergeCell ref="A7:B8"/>
    <mergeCell ref="C7:D8"/>
    <mergeCell ref="E7:E8"/>
    <mergeCell ref="F7:F8"/>
    <mergeCell ref="G7:G8"/>
    <mergeCell ref="H7:I7"/>
    <mergeCell ref="C42:D42"/>
    <mergeCell ref="A45:E45"/>
    <mergeCell ref="J7:N7"/>
    <mergeCell ref="O7:O8"/>
    <mergeCell ref="C27:D27"/>
    <mergeCell ref="C34:D34"/>
    <mergeCell ref="C38:D38"/>
  </mergeCells>
  <pageMargins left="0.28000000000000003" right="0.19685039370078741" top="0.78740157480314965" bottom="0.78740157480314965" header="0.16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22" workbookViewId="0">
      <selection activeCell="C52" sqref="C52"/>
    </sheetView>
  </sheetViews>
  <sheetFormatPr defaultRowHeight="14.25" x14ac:dyDescent="0.2"/>
  <cols>
    <col min="1" max="1" width="3.375" customWidth="1"/>
    <col min="2" max="2" width="2.75" customWidth="1"/>
    <col min="3" max="3" width="15.125" style="4" customWidth="1"/>
    <col min="4" max="4" width="5.875" style="4" customWidth="1"/>
    <col min="5" max="5" width="17.375" style="4" customWidth="1"/>
    <col min="6" max="6" width="6.875" style="1" bestFit="1" customWidth="1"/>
    <col min="7" max="7" width="6.875" style="1" customWidth="1"/>
    <col min="8" max="8" width="4.875" style="1" bestFit="1" customWidth="1"/>
    <col min="9" max="9" width="5.25" customWidth="1"/>
    <col min="10" max="10" width="5.375" customWidth="1"/>
    <col min="11" max="11" width="5.875" customWidth="1"/>
    <col min="12" max="12" width="7.625" customWidth="1"/>
    <col min="13" max="13" width="4.375" hidden="1" customWidth="1"/>
    <col min="14" max="14" width="4.75" hidden="1" customWidth="1"/>
    <col min="15" max="15" width="11.875" customWidth="1"/>
    <col min="16" max="16" width="22" style="4" customWidth="1"/>
  </cols>
  <sheetData>
    <row r="1" spans="1:17" ht="15.75" customHeight="1" x14ac:dyDescent="0.25">
      <c r="A1" s="113" t="s">
        <v>75</v>
      </c>
      <c r="B1" s="113"/>
      <c r="C1" s="113"/>
      <c r="D1" s="113" t="s">
        <v>76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71"/>
    </row>
    <row r="2" spans="1:17" ht="15.75" customHeight="1" x14ac:dyDescent="0.25">
      <c r="A2" s="113" t="s">
        <v>77</v>
      </c>
      <c r="B2" s="113"/>
      <c r="C2" s="113"/>
      <c r="D2" s="113" t="s">
        <v>78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71"/>
    </row>
    <row r="3" spans="1:17" ht="15.75" x14ac:dyDescent="0.25">
      <c r="A3" s="71"/>
      <c r="B3" s="71"/>
      <c r="C3" s="71"/>
      <c r="D3" s="71"/>
      <c r="E3" s="71"/>
      <c r="F3" s="71"/>
      <c r="G3" s="71"/>
      <c r="H3" s="71"/>
      <c r="I3" s="37"/>
      <c r="J3" s="38"/>
      <c r="K3" s="38"/>
      <c r="L3" s="71"/>
      <c r="M3" s="5"/>
      <c r="N3" s="5"/>
      <c r="O3" s="5"/>
    </row>
    <row r="4" spans="1:17" ht="15.75" x14ac:dyDescent="0.25">
      <c r="A4" s="112" t="s">
        <v>127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70"/>
    </row>
    <row r="5" spans="1:17" ht="15.75" x14ac:dyDescent="0.25">
      <c r="A5" s="112" t="s">
        <v>133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70"/>
      <c r="Q5" s="5"/>
    </row>
    <row r="6" spans="1:17" ht="16.5" x14ac:dyDescent="0.25">
      <c r="A6" s="2"/>
      <c r="B6" s="2"/>
      <c r="C6" s="3"/>
      <c r="D6" s="3"/>
      <c r="E6" s="3"/>
      <c r="F6" s="2"/>
      <c r="G6" s="2"/>
      <c r="H6" s="2"/>
      <c r="P6" s="3"/>
    </row>
    <row r="7" spans="1:17" ht="15" customHeight="1" x14ac:dyDescent="0.2">
      <c r="A7" s="104" t="s">
        <v>0</v>
      </c>
      <c r="B7" s="105"/>
      <c r="C7" s="102" t="s">
        <v>54</v>
      </c>
      <c r="D7" s="108"/>
      <c r="E7" s="110" t="s">
        <v>53</v>
      </c>
      <c r="F7" s="98" t="s">
        <v>79</v>
      </c>
      <c r="G7" s="98" t="s">
        <v>86</v>
      </c>
      <c r="H7" s="95" t="s">
        <v>80</v>
      </c>
      <c r="I7" s="97"/>
      <c r="J7" s="95" t="s">
        <v>135</v>
      </c>
      <c r="K7" s="96"/>
      <c r="L7" s="96"/>
      <c r="M7" s="96"/>
      <c r="N7" s="97"/>
      <c r="O7" s="98" t="s">
        <v>51</v>
      </c>
      <c r="P7" s="102" t="s">
        <v>54</v>
      </c>
    </row>
    <row r="8" spans="1:17" ht="42.75" x14ac:dyDescent="0.2">
      <c r="A8" s="106"/>
      <c r="B8" s="107"/>
      <c r="C8" s="103"/>
      <c r="D8" s="109"/>
      <c r="E8" s="111"/>
      <c r="F8" s="99"/>
      <c r="G8" s="99"/>
      <c r="H8" s="6" t="s">
        <v>81</v>
      </c>
      <c r="I8" s="6" t="s">
        <v>82</v>
      </c>
      <c r="J8" s="6" t="s">
        <v>83</v>
      </c>
      <c r="K8" s="39" t="s">
        <v>84</v>
      </c>
      <c r="L8" s="40" t="s">
        <v>85</v>
      </c>
      <c r="M8" s="39" t="s">
        <v>84</v>
      </c>
      <c r="N8" s="40" t="s">
        <v>85</v>
      </c>
      <c r="O8" s="99"/>
      <c r="P8" s="103"/>
    </row>
    <row r="9" spans="1:17" ht="15" x14ac:dyDescent="0.25">
      <c r="A9" s="7" t="s">
        <v>1</v>
      </c>
      <c r="B9" s="8"/>
      <c r="C9" s="90" t="s">
        <v>3</v>
      </c>
      <c r="D9" s="91"/>
      <c r="E9" s="9"/>
      <c r="F9" s="10"/>
      <c r="G9" s="10"/>
      <c r="H9" s="10"/>
      <c r="I9" s="11"/>
      <c r="J9" s="10">
        <f>SUM(J10:J21)</f>
        <v>441</v>
      </c>
      <c r="K9" s="10">
        <f>SUM(K10:K21)</f>
        <v>336</v>
      </c>
      <c r="L9" s="36">
        <f t="shared" ref="L9:L45" si="0">K9*100/J9</f>
        <v>76.19047619047619</v>
      </c>
      <c r="M9" s="10">
        <f>SUM(M10:M19)</f>
        <v>0</v>
      </c>
      <c r="N9" s="11">
        <f t="shared" ref="N9:N45" si="1">M9*100/J9</f>
        <v>0</v>
      </c>
      <c r="O9" s="11"/>
      <c r="P9" s="12" t="s">
        <v>3</v>
      </c>
    </row>
    <row r="10" spans="1:17" ht="15" x14ac:dyDescent="0.25">
      <c r="A10" s="13">
        <v>1</v>
      </c>
      <c r="B10" s="14">
        <v>1</v>
      </c>
      <c r="C10" s="15" t="str">
        <f xml:space="preserve"> LEFT(P10,LEN(P10)-LEN(D10))</f>
        <v xml:space="preserve">Phạm Hữu  </v>
      </c>
      <c r="D10" s="16" t="s">
        <v>57</v>
      </c>
      <c r="E10" s="17" t="s">
        <v>9</v>
      </c>
      <c r="F10" s="18">
        <v>201</v>
      </c>
      <c r="G10" s="18" t="s">
        <v>89</v>
      </c>
      <c r="H10" s="18">
        <v>2</v>
      </c>
      <c r="I10" s="11" t="s">
        <v>87</v>
      </c>
      <c r="J10" s="18">
        <v>34</v>
      </c>
      <c r="K10" s="18">
        <v>32</v>
      </c>
      <c r="L10" s="36">
        <f t="shared" si="0"/>
        <v>94.117647058823536</v>
      </c>
      <c r="M10" s="18"/>
      <c r="N10" s="11">
        <f t="shared" si="1"/>
        <v>0</v>
      </c>
      <c r="O10" s="11"/>
      <c r="P10" s="19" t="s">
        <v>105</v>
      </c>
      <c r="Q10" t="str">
        <f t="shared" ref="Q10:Q21" si="2">C10&amp;" "&amp;D10</f>
        <v>Phạm Hữu   Chiến</v>
      </c>
    </row>
    <row r="11" spans="1:17" ht="15" x14ac:dyDescent="0.25">
      <c r="A11" s="13">
        <v>2</v>
      </c>
      <c r="B11" s="14">
        <v>2</v>
      </c>
      <c r="C11" s="41" t="s">
        <v>90</v>
      </c>
      <c r="D11" s="42" t="s">
        <v>59</v>
      </c>
      <c r="E11" s="43" t="s">
        <v>11</v>
      </c>
      <c r="F11" s="44">
        <v>202</v>
      </c>
      <c r="G11" s="44" t="s">
        <v>89</v>
      </c>
      <c r="H11" s="44">
        <v>2</v>
      </c>
      <c r="I11" s="45" t="s">
        <v>138</v>
      </c>
      <c r="J11" s="44">
        <v>32</v>
      </c>
      <c r="K11" s="18">
        <v>29</v>
      </c>
      <c r="L11" s="36">
        <f t="shared" si="0"/>
        <v>90.625</v>
      </c>
      <c r="M11" s="18"/>
      <c r="N11" s="11">
        <f>M11*100/J21</f>
        <v>0</v>
      </c>
      <c r="O11" s="11"/>
      <c r="P11" s="19" t="s">
        <v>106</v>
      </c>
      <c r="Q11" t="str">
        <f t="shared" si="2"/>
        <v>Nguyễn Thị Thương Duyên</v>
      </c>
    </row>
    <row r="12" spans="1:17" ht="15" x14ac:dyDescent="0.25">
      <c r="A12" s="13">
        <v>3</v>
      </c>
      <c r="B12" s="14">
        <v>3</v>
      </c>
      <c r="C12" s="15" t="s">
        <v>97</v>
      </c>
      <c r="D12" s="16" t="s">
        <v>98</v>
      </c>
      <c r="E12" s="17" t="s">
        <v>6</v>
      </c>
      <c r="F12" s="18">
        <v>203</v>
      </c>
      <c r="G12" s="18" t="s">
        <v>89</v>
      </c>
      <c r="H12" s="18">
        <v>2</v>
      </c>
      <c r="I12" s="11" t="s">
        <v>87</v>
      </c>
      <c r="J12" s="18">
        <v>44</v>
      </c>
      <c r="K12" s="44">
        <v>36</v>
      </c>
      <c r="L12" s="36">
        <f t="shared" si="0"/>
        <v>81.818181818181813</v>
      </c>
      <c r="M12" s="44"/>
      <c r="N12" s="46">
        <f>M12*100/J11</f>
        <v>0</v>
      </c>
      <c r="O12" s="46"/>
      <c r="P12" s="19" t="s">
        <v>107</v>
      </c>
      <c r="Q12" t="str">
        <f t="shared" si="2"/>
        <v>Vũ Văn Hùng</v>
      </c>
    </row>
    <row r="13" spans="1:17" ht="15" x14ac:dyDescent="0.25">
      <c r="A13" s="50">
        <v>4</v>
      </c>
      <c r="B13" s="51">
        <v>4</v>
      </c>
      <c r="C13" s="41" t="s">
        <v>120</v>
      </c>
      <c r="D13" s="42" t="s">
        <v>60</v>
      </c>
      <c r="E13" s="43" t="s">
        <v>12</v>
      </c>
      <c r="F13" s="44">
        <v>204</v>
      </c>
      <c r="G13" s="44" t="s">
        <v>89</v>
      </c>
      <c r="H13" s="44">
        <v>2</v>
      </c>
      <c r="I13" s="46" t="s">
        <v>87</v>
      </c>
      <c r="J13" s="44">
        <v>19</v>
      </c>
      <c r="K13" s="44">
        <v>12</v>
      </c>
      <c r="L13" s="36">
        <f t="shared" si="0"/>
        <v>63.157894736842103</v>
      </c>
      <c r="M13" s="44"/>
      <c r="N13" s="46">
        <f>M13*100/J18</f>
        <v>0</v>
      </c>
      <c r="O13" s="46"/>
      <c r="P13" s="19" t="s">
        <v>108</v>
      </c>
      <c r="Q13" t="str">
        <f t="shared" si="2"/>
        <v>Dương Đông  Hưng</v>
      </c>
    </row>
    <row r="14" spans="1:17" ht="15" x14ac:dyDescent="0.25">
      <c r="A14" s="50">
        <v>5</v>
      </c>
      <c r="B14" s="51">
        <v>5</v>
      </c>
      <c r="C14" s="41" t="s">
        <v>99</v>
      </c>
      <c r="D14" s="42" t="s">
        <v>64</v>
      </c>
      <c r="E14" s="52" t="s">
        <v>8</v>
      </c>
      <c r="F14" s="44">
        <v>205</v>
      </c>
      <c r="G14" s="44" t="s">
        <v>89</v>
      </c>
      <c r="H14" s="44">
        <v>2</v>
      </c>
      <c r="I14" s="72" t="s">
        <v>87</v>
      </c>
      <c r="J14" s="44">
        <v>18</v>
      </c>
      <c r="K14" s="44">
        <v>12</v>
      </c>
      <c r="L14" s="36">
        <f t="shared" si="0"/>
        <v>66.666666666666671</v>
      </c>
      <c r="M14" s="44"/>
      <c r="N14" s="46">
        <f>M14*100/J13</f>
        <v>0</v>
      </c>
      <c r="O14" s="46"/>
      <c r="P14" s="19" t="s">
        <v>109</v>
      </c>
      <c r="Q14" t="str">
        <f t="shared" si="2"/>
        <v>Bùi Trung  Kiên</v>
      </c>
    </row>
    <row r="15" spans="1:17" ht="15" x14ac:dyDescent="0.25">
      <c r="A15" s="50">
        <v>6</v>
      </c>
      <c r="B15" s="51">
        <v>6</v>
      </c>
      <c r="C15" s="41" t="str">
        <f t="shared" ref="C15:C44" si="3" xml:space="preserve"> LEFT(P15,LEN(P15)-LEN(D15))</f>
        <v xml:space="preserve">Dương Thị  </v>
      </c>
      <c r="D15" s="42" t="s">
        <v>61</v>
      </c>
      <c r="E15" s="53" t="s">
        <v>13</v>
      </c>
      <c r="F15" s="44">
        <v>106</v>
      </c>
      <c r="G15" s="44" t="s">
        <v>89</v>
      </c>
      <c r="H15" s="44">
        <v>2</v>
      </c>
      <c r="I15" s="45" t="s">
        <v>136</v>
      </c>
      <c r="J15" s="44">
        <v>51</v>
      </c>
      <c r="K15" s="44">
        <v>36</v>
      </c>
      <c r="L15" s="36">
        <f t="shared" si="0"/>
        <v>70.588235294117652</v>
      </c>
      <c r="M15" s="44"/>
      <c r="N15" s="46">
        <f t="shared" si="1"/>
        <v>0</v>
      </c>
      <c r="O15" s="46"/>
      <c r="P15" s="19" t="s">
        <v>110</v>
      </c>
      <c r="Q15" t="str">
        <f t="shared" si="2"/>
        <v>Dương Thị   Lan</v>
      </c>
    </row>
    <row r="16" spans="1:17" ht="15" x14ac:dyDescent="0.25">
      <c r="A16" s="50">
        <v>7</v>
      </c>
      <c r="B16" s="51">
        <v>7</v>
      </c>
      <c r="C16" s="54" t="s">
        <v>100</v>
      </c>
      <c r="D16" s="54" t="s">
        <v>56</v>
      </c>
      <c r="E16" s="55" t="s">
        <v>102</v>
      </c>
      <c r="F16" s="73">
        <v>301</v>
      </c>
      <c r="G16" s="44" t="s">
        <v>89</v>
      </c>
      <c r="H16" s="56">
        <v>2</v>
      </c>
      <c r="I16" s="46" t="s">
        <v>137</v>
      </c>
      <c r="J16" s="57">
        <v>45</v>
      </c>
      <c r="K16" s="44">
        <v>30</v>
      </c>
      <c r="L16" s="36">
        <f t="shared" si="0"/>
        <v>66.666666666666671</v>
      </c>
      <c r="M16" s="44"/>
      <c r="N16" s="46">
        <f>M16*100/J14</f>
        <v>0</v>
      </c>
      <c r="O16" s="46"/>
      <c r="P16" s="19" t="s">
        <v>111</v>
      </c>
      <c r="Q16" t="str">
        <f t="shared" si="2"/>
        <v>Trần Hữu Phúc</v>
      </c>
    </row>
    <row r="17" spans="1:17" ht="15.75" customHeight="1" x14ac:dyDescent="0.25">
      <c r="A17" s="50">
        <v>8</v>
      </c>
      <c r="B17" s="51">
        <v>8</v>
      </c>
      <c r="C17" s="41" t="str">
        <f t="shared" si="3"/>
        <v xml:space="preserve">Nguyễn Thị  </v>
      </c>
      <c r="D17" s="42" t="s">
        <v>56</v>
      </c>
      <c r="E17" s="53" t="s">
        <v>7</v>
      </c>
      <c r="F17" s="44">
        <v>303</v>
      </c>
      <c r="G17" s="44" t="s">
        <v>89</v>
      </c>
      <c r="H17" s="44">
        <v>2</v>
      </c>
      <c r="I17" s="46" t="s">
        <v>87</v>
      </c>
      <c r="J17" s="44">
        <v>50</v>
      </c>
      <c r="K17" s="44">
        <v>33</v>
      </c>
      <c r="L17" s="36">
        <f t="shared" si="0"/>
        <v>66</v>
      </c>
      <c r="M17" s="44"/>
      <c r="N17" s="46">
        <f t="shared" si="1"/>
        <v>0</v>
      </c>
      <c r="O17" s="46"/>
      <c r="P17" s="19" t="s">
        <v>112</v>
      </c>
      <c r="Q17" t="str">
        <f t="shared" si="2"/>
        <v>Nguyễn Thị   Phúc</v>
      </c>
    </row>
    <row r="18" spans="1:17" ht="15" x14ac:dyDescent="0.25">
      <c r="A18" s="50">
        <v>9</v>
      </c>
      <c r="B18" s="51">
        <v>9</v>
      </c>
      <c r="C18" s="41" t="s">
        <v>93</v>
      </c>
      <c r="D18" s="42" t="s">
        <v>94</v>
      </c>
      <c r="E18" s="53" t="s">
        <v>10</v>
      </c>
      <c r="F18" s="44">
        <v>306</v>
      </c>
      <c r="G18" s="44" t="s">
        <v>89</v>
      </c>
      <c r="H18" s="44">
        <v>4</v>
      </c>
      <c r="I18" s="46" t="s">
        <v>87</v>
      </c>
      <c r="J18" s="44">
        <v>20</v>
      </c>
      <c r="K18" s="44">
        <v>10</v>
      </c>
      <c r="L18" s="36">
        <f t="shared" si="0"/>
        <v>50</v>
      </c>
      <c r="M18" s="44"/>
      <c r="N18" s="46">
        <f>M18*100/J20</f>
        <v>0</v>
      </c>
      <c r="O18" s="46"/>
      <c r="P18" s="19" t="s">
        <v>113</v>
      </c>
      <c r="Q18" t="str">
        <f t="shared" si="2"/>
        <v>Đoàn Thị Như  Quỳnh</v>
      </c>
    </row>
    <row r="19" spans="1:17" ht="15" x14ac:dyDescent="0.25">
      <c r="A19" s="50">
        <v>10</v>
      </c>
      <c r="B19" s="51">
        <v>10</v>
      </c>
      <c r="C19" s="54" t="s">
        <v>103</v>
      </c>
      <c r="D19" s="54" t="s">
        <v>101</v>
      </c>
      <c r="E19" s="55" t="s">
        <v>104</v>
      </c>
      <c r="F19" s="73">
        <v>305</v>
      </c>
      <c r="G19" s="44" t="s">
        <v>89</v>
      </c>
      <c r="H19" s="56">
        <v>2</v>
      </c>
      <c r="I19" s="46" t="s">
        <v>87</v>
      </c>
      <c r="J19" s="57">
        <v>48</v>
      </c>
      <c r="K19" s="44">
        <v>35</v>
      </c>
      <c r="L19" s="36">
        <f t="shared" si="0"/>
        <v>72.916666666666671</v>
      </c>
      <c r="M19" s="44"/>
      <c r="N19" s="46">
        <f>M19*100/J12</f>
        <v>0</v>
      </c>
      <c r="O19" s="46"/>
      <c r="P19" s="19" t="s">
        <v>114</v>
      </c>
      <c r="Q19" t="str">
        <f t="shared" si="2"/>
        <v>Bùi Thị Thêm</v>
      </c>
    </row>
    <row r="20" spans="1:17" ht="15" x14ac:dyDescent="0.25">
      <c r="A20" s="50">
        <v>11</v>
      </c>
      <c r="B20" s="51">
        <v>11</v>
      </c>
      <c r="C20" s="41" t="s">
        <v>139</v>
      </c>
      <c r="D20" s="42" t="s">
        <v>140</v>
      </c>
      <c r="E20" s="53" t="s">
        <v>5</v>
      </c>
      <c r="F20" s="44">
        <v>201</v>
      </c>
      <c r="G20" s="44" t="s">
        <v>89</v>
      </c>
      <c r="H20" s="44">
        <v>5</v>
      </c>
      <c r="I20" s="45">
        <v>10.11</v>
      </c>
      <c r="J20" s="44">
        <v>48</v>
      </c>
      <c r="K20" s="44">
        <v>44</v>
      </c>
      <c r="L20" s="36">
        <f t="shared" si="0"/>
        <v>91.666666666666671</v>
      </c>
      <c r="M20" s="44"/>
      <c r="N20" s="46"/>
      <c r="O20" s="46"/>
      <c r="P20" s="19" t="s">
        <v>115</v>
      </c>
      <c r="Q20" t="str">
        <f t="shared" si="2"/>
        <v>Nguyễn Thanh Tùng</v>
      </c>
    </row>
    <row r="21" spans="1:17" ht="15" x14ac:dyDescent="0.25">
      <c r="A21" s="50">
        <v>12</v>
      </c>
      <c r="B21" s="51">
        <v>12</v>
      </c>
      <c r="C21" s="41" t="s">
        <v>91</v>
      </c>
      <c r="D21" s="42" t="s">
        <v>92</v>
      </c>
      <c r="E21" s="53" t="s">
        <v>4</v>
      </c>
      <c r="F21" s="44">
        <v>307</v>
      </c>
      <c r="G21" s="44" t="s">
        <v>89</v>
      </c>
      <c r="H21" s="44">
        <v>2</v>
      </c>
      <c r="I21" s="46" t="s">
        <v>87</v>
      </c>
      <c r="J21" s="44">
        <v>32</v>
      </c>
      <c r="K21" s="44">
        <v>27</v>
      </c>
      <c r="L21" s="36">
        <f t="shared" si="0"/>
        <v>84.375</v>
      </c>
      <c r="M21" s="44"/>
      <c r="N21" s="46"/>
      <c r="O21" s="46"/>
      <c r="P21" s="19" t="s">
        <v>96</v>
      </c>
      <c r="Q21" t="str">
        <f t="shared" si="2"/>
        <v>Trần Thanh Tuyền</v>
      </c>
    </row>
    <row r="22" spans="1:17" ht="15" x14ac:dyDescent="0.25">
      <c r="A22" s="58" t="s">
        <v>2</v>
      </c>
      <c r="B22" s="59"/>
      <c r="C22" s="100" t="str">
        <f t="shared" si="3"/>
        <v>Khoa M&amp;CT</v>
      </c>
      <c r="D22" s="101"/>
      <c r="E22" s="60"/>
      <c r="F22" s="61"/>
      <c r="G22" s="61"/>
      <c r="H22" s="61"/>
      <c r="I22" s="46"/>
      <c r="J22" s="61">
        <f>SUM(J23:J26)</f>
        <v>26</v>
      </c>
      <c r="K22" s="62">
        <f>SUM(K23:K26)</f>
        <v>11</v>
      </c>
      <c r="L22" s="36">
        <f t="shared" si="0"/>
        <v>42.307692307692307</v>
      </c>
      <c r="M22" s="61">
        <f>SUM(M23:M25)</f>
        <v>0</v>
      </c>
      <c r="N22" s="46">
        <f t="shared" si="1"/>
        <v>0</v>
      </c>
      <c r="O22" s="46"/>
      <c r="P22" s="25" t="s">
        <v>14</v>
      </c>
    </row>
    <row r="23" spans="1:17" ht="15" x14ac:dyDescent="0.25">
      <c r="A23" s="50">
        <v>13</v>
      </c>
      <c r="B23" s="51">
        <v>1</v>
      </c>
      <c r="C23" s="41" t="str">
        <f t="shared" si="3"/>
        <v xml:space="preserve">Tạ Văn </v>
      </c>
      <c r="D23" s="42" t="s">
        <v>64</v>
      </c>
      <c r="E23" s="63" t="s">
        <v>20</v>
      </c>
      <c r="F23" s="44">
        <v>206</v>
      </c>
      <c r="G23" s="44" t="s">
        <v>89</v>
      </c>
      <c r="H23" s="44">
        <v>2</v>
      </c>
      <c r="I23" s="46" t="s">
        <v>87</v>
      </c>
      <c r="J23" s="44"/>
      <c r="K23" s="44"/>
      <c r="L23" s="36"/>
      <c r="M23" s="44"/>
      <c r="N23" s="46" t="e">
        <f t="shared" si="1"/>
        <v>#DIV/0!</v>
      </c>
      <c r="O23" s="46"/>
      <c r="P23" s="19" t="s">
        <v>19</v>
      </c>
    </row>
    <row r="24" spans="1:17" ht="15" x14ac:dyDescent="0.25">
      <c r="A24" s="50">
        <v>14</v>
      </c>
      <c r="B24" s="51">
        <v>2</v>
      </c>
      <c r="C24" s="41" t="str">
        <f t="shared" si="3"/>
        <v xml:space="preserve">Vũ Đức </v>
      </c>
      <c r="D24" s="42" t="s">
        <v>63</v>
      </c>
      <c r="E24" s="63" t="s">
        <v>18</v>
      </c>
      <c r="F24" s="44">
        <v>308</v>
      </c>
      <c r="G24" s="44" t="s">
        <v>88</v>
      </c>
      <c r="H24" s="44">
        <v>2</v>
      </c>
      <c r="I24" s="46" t="s">
        <v>138</v>
      </c>
      <c r="J24" s="44">
        <v>9</v>
      </c>
      <c r="K24" s="44">
        <v>9</v>
      </c>
      <c r="L24" s="36">
        <f t="shared" si="0"/>
        <v>100</v>
      </c>
      <c r="M24" s="44"/>
      <c r="N24" s="46">
        <f t="shared" si="1"/>
        <v>0</v>
      </c>
      <c r="O24" s="46"/>
      <c r="P24" s="19" t="s">
        <v>17</v>
      </c>
    </row>
    <row r="25" spans="1:17" ht="15" x14ac:dyDescent="0.25">
      <c r="A25" s="50">
        <v>15</v>
      </c>
      <c r="B25" s="51">
        <v>3</v>
      </c>
      <c r="C25" s="41" t="str">
        <f t="shared" si="3"/>
        <v xml:space="preserve">Hồ Trung </v>
      </c>
      <c r="D25" s="42" t="s">
        <v>62</v>
      </c>
      <c r="E25" s="63" t="s">
        <v>16</v>
      </c>
      <c r="F25" s="44">
        <v>104</v>
      </c>
      <c r="G25" s="44" t="s">
        <v>89</v>
      </c>
      <c r="H25" s="44">
        <v>2</v>
      </c>
      <c r="I25" s="46" t="s">
        <v>137</v>
      </c>
      <c r="J25" s="44">
        <v>9</v>
      </c>
      <c r="K25" s="44">
        <v>0</v>
      </c>
      <c r="L25" s="36">
        <f t="shared" si="0"/>
        <v>0</v>
      </c>
      <c r="M25" s="44"/>
      <c r="N25" s="46">
        <f t="shared" si="1"/>
        <v>0</v>
      </c>
      <c r="O25" s="46"/>
      <c r="P25" s="19" t="s">
        <v>15</v>
      </c>
    </row>
    <row r="26" spans="1:17" ht="15" x14ac:dyDescent="0.25">
      <c r="A26" s="64">
        <v>16</v>
      </c>
      <c r="B26" s="51">
        <v>4</v>
      </c>
      <c r="C26" s="41" t="s">
        <v>125</v>
      </c>
      <c r="D26" s="42" t="s">
        <v>126</v>
      </c>
      <c r="E26" s="63" t="s">
        <v>119</v>
      </c>
      <c r="F26" s="44">
        <v>204</v>
      </c>
      <c r="G26" s="44" t="s">
        <v>88</v>
      </c>
      <c r="H26" s="44">
        <v>2</v>
      </c>
      <c r="I26" s="46" t="s">
        <v>136</v>
      </c>
      <c r="J26" s="44">
        <v>8</v>
      </c>
      <c r="K26" s="44">
        <v>2</v>
      </c>
      <c r="L26" s="36">
        <f t="shared" si="0"/>
        <v>25</v>
      </c>
      <c r="M26" s="44"/>
      <c r="N26" s="46"/>
      <c r="O26" s="46"/>
      <c r="P26" s="19" t="s">
        <v>134</v>
      </c>
    </row>
    <row r="27" spans="1:17" ht="15" customHeight="1" x14ac:dyDescent="0.25">
      <c r="A27" s="58" t="s">
        <v>21</v>
      </c>
      <c r="B27" s="59"/>
      <c r="C27" s="100" t="str">
        <f t="shared" si="3"/>
        <v>Khoa Kinh tế</v>
      </c>
      <c r="D27" s="101"/>
      <c r="E27" s="60"/>
      <c r="F27" s="61"/>
      <c r="G27" s="61"/>
      <c r="H27" s="61"/>
      <c r="I27" s="46"/>
      <c r="J27" s="61">
        <f>SUM(J28:J33)</f>
        <v>196</v>
      </c>
      <c r="K27" s="61">
        <f>SUM(K28:K33)</f>
        <v>134</v>
      </c>
      <c r="L27" s="36">
        <f t="shared" si="0"/>
        <v>68.367346938775512</v>
      </c>
      <c r="M27" s="61">
        <f>SUM(M28:M32)</f>
        <v>30</v>
      </c>
      <c r="N27" s="46">
        <f t="shared" si="1"/>
        <v>15.306122448979592</v>
      </c>
      <c r="O27" s="46"/>
      <c r="P27" s="25" t="s">
        <v>22</v>
      </c>
    </row>
    <row r="28" spans="1:17" ht="15" x14ac:dyDescent="0.25">
      <c r="A28" s="50">
        <v>17</v>
      </c>
      <c r="B28" s="51">
        <v>1</v>
      </c>
      <c r="C28" s="41" t="str">
        <f t="shared" si="3"/>
        <v xml:space="preserve">Đặng Thị Thu </v>
      </c>
      <c r="D28" s="42" t="s">
        <v>66</v>
      </c>
      <c r="E28" s="65" t="s">
        <v>30</v>
      </c>
      <c r="F28" s="44">
        <v>106</v>
      </c>
      <c r="G28" s="44" t="s">
        <v>89</v>
      </c>
      <c r="H28" s="44">
        <v>2</v>
      </c>
      <c r="I28" s="46" t="s">
        <v>87</v>
      </c>
      <c r="J28" s="44">
        <v>7</v>
      </c>
      <c r="K28" s="44">
        <v>4</v>
      </c>
      <c r="L28" s="36">
        <f t="shared" si="0"/>
        <v>57.142857142857146</v>
      </c>
      <c r="M28" s="44">
        <v>7</v>
      </c>
      <c r="N28" s="46">
        <f t="shared" si="1"/>
        <v>100</v>
      </c>
      <c r="O28" s="46"/>
      <c r="P28" s="19" t="s">
        <v>29</v>
      </c>
    </row>
    <row r="29" spans="1:17" ht="15" x14ac:dyDescent="0.25">
      <c r="A29" s="50">
        <v>18</v>
      </c>
      <c r="B29" s="51">
        <v>2</v>
      </c>
      <c r="C29" s="41" t="str">
        <f t="shared" si="3"/>
        <v xml:space="preserve">Bùi Thị Thúy </v>
      </c>
      <c r="D29" s="42" t="s">
        <v>58</v>
      </c>
      <c r="E29" s="53" t="s">
        <v>24</v>
      </c>
      <c r="F29" s="44">
        <v>101</v>
      </c>
      <c r="G29" s="44" t="s">
        <v>89</v>
      </c>
      <c r="H29" s="44">
        <v>3</v>
      </c>
      <c r="I29" s="46" t="s">
        <v>87</v>
      </c>
      <c r="J29" s="44">
        <v>59</v>
      </c>
      <c r="K29" s="44">
        <v>57</v>
      </c>
      <c r="L29" s="36">
        <f t="shared" si="0"/>
        <v>96.610169491525426</v>
      </c>
      <c r="M29" s="44"/>
      <c r="N29" s="46">
        <f t="shared" si="1"/>
        <v>0</v>
      </c>
      <c r="O29" s="46"/>
      <c r="P29" s="19" t="s">
        <v>23</v>
      </c>
    </row>
    <row r="30" spans="1:17" ht="15" x14ac:dyDescent="0.25">
      <c r="A30" s="50">
        <v>19</v>
      </c>
      <c r="B30" s="51">
        <v>3</v>
      </c>
      <c r="C30" s="41" t="str">
        <f t="shared" si="3"/>
        <v xml:space="preserve">Nguyễn Thị Thu </v>
      </c>
      <c r="D30" s="42" t="s">
        <v>58</v>
      </c>
      <c r="E30" s="53" t="s">
        <v>28</v>
      </c>
      <c r="F30" s="44">
        <v>102</v>
      </c>
      <c r="G30" s="44" t="s">
        <v>89</v>
      </c>
      <c r="H30" s="44">
        <v>2</v>
      </c>
      <c r="I30" s="46" t="s">
        <v>87</v>
      </c>
      <c r="J30" s="44">
        <v>34</v>
      </c>
      <c r="K30" s="44">
        <v>15</v>
      </c>
      <c r="L30" s="36">
        <f t="shared" si="0"/>
        <v>44.117647058823529</v>
      </c>
      <c r="M30" s="44">
        <v>23</v>
      </c>
      <c r="N30" s="46">
        <f t="shared" si="1"/>
        <v>67.647058823529406</v>
      </c>
      <c r="O30" s="46"/>
      <c r="P30" s="19" t="s">
        <v>27</v>
      </c>
    </row>
    <row r="31" spans="1:17" ht="15" x14ac:dyDescent="0.25">
      <c r="A31" s="50">
        <v>20</v>
      </c>
      <c r="B31" s="51">
        <v>4</v>
      </c>
      <c r="C31" s="54" t="s">
        <v>116</v>
      </c>
      <c r="D31" s="54" t="s">
        <v>65</v>
      </c>
      <c r="E31" s="55" t="s">
        <v>123</v>
      </c>
      <c r="F31" s="74">
        <v>103</v>
      </c>
      <c r="G31" s="66" t="s">
        <v>89</v>
      </c>
      <c r="H31" s="44">
        <v>2</v>
      </c>
      <c r="I31" s="46" t="s">
        <v>87</v>
      </c>
      <c r="J31" s="66">
        <v>51</v>
      </c>
      <c r="K31" s="44">
        <v>33</v>
      </c>
      <c r="L31" s="36">
        <f t="shared" si="0"/>
        <v>64.705882352941174</v>
      </c>
      <c r="M31" s="44"/>
      <c r="N31" s="46">
        <f>M31*100/J33</f>
        <v>0</v>
      </c>
      <c r="O31" s="46"/>
      <c r="P31" s="27" t="s">
        <v>25</v>
      </c>
    </row>
    <row r="32" spans="1:17" ht="15" x14ac:dyDescent="0.25">
      <c r="A32" s="50">
        <v>21</v>
      </c>
      <c r="B32" s="51">
        <v>5</v>
      </c>
      <c r="C32" s="41" t="str">
        <f t="shared" si="3"/>
        <v xml:space="preserve">Trần T. Thanh </v>
      </c>
      <c r="D32" s="42" t="s">
        <v>65</v>
      </c>
      <c r="E32" s="43" t="s">
        <v>32</v>
      </c>
      <c r="F32" s="44">
        <v>104</v>
      </c>
      <c r="G32" s="44" t="s">
        <v>89</v>
      </c>
      <c r="H32" s="44">
        <v>2</v>
      </c>
      <c r="I32" s="46" t="s">
        <v>129</v>
      </c>
      <c r="J32" s="44">
        <v>6</v>
      </c>
      <c r="K32" s="44">
        <v>5</v>
      </c>
      <c r="L32" s="36">
        <f t="shared" si="0"/>
        <v>83.333333333333329</v>
      </c>
      <c r="M32" s="44"/>
      <c r="N32" s="46">
        <f t="shared" si="1"/>
        <v>0</v>
      </c>
      <c r="O32" s="46"/>
      <c r="P32" s="19" t="s">
        <v>31</v>
      </c>
    </row>
    <row r="33" spans="1:16" ht="15" x14ac:dyDescent="0.25">
      <c r="A33" s="50">
        <v>22</v>
      </c>
      <c r="B33" s="51">
        <v>6</v>
      </c>
      <c r="C33" s="41" t="s">
        <v>117</v>
      </c>
      <c r="D33" s="67" t="s">
        <v>118</v>
      </c>
      <c r="E33" s="52" t="s">
        <v>26</v>
      </c>
      <c r="F33" s="44">
        <v>105</v>
      </c>
      <c r="G33" s="44" t="s">
        <v>89</v>
      </c>
      <c r="H33" s="44">
        <v>2</v>
      </c>
      <c r="I33" s="46" t="s">
        <v>87</v>
      </c>
      <c r="J33" s="44">
        <v>39</v>
      </c>
      <c r="K33" s="44">
        <v>20</v>
      </c>
      <c r="L33" s="36">
        <f t="shared" si="0"/>
        <v>51.282051282051285</v>
      </c>
      <c r="M33" s="44"/>
      <c r="N33" s="46"/>
      <c r="O33" s="46"/>
      <c r="P33" s="19"/>
    </row>
    <row r="34" spans="1:16" ht="15" x14ac:dyDescent="0.25">
      <c r="A34" s="68" t="s">
        <v>33</v>
      </c>
      <c r="B34" s="69"/>
      <c r="C34" s="100" t="str">
        <f t="shared" si="3"/>
        <v>Khoa CKĐL</v>
      </c>
      <c r="D34" s="101"/>
      <c r="E34" s="60"/>
      <c r="F34" s="61"/>
      <c r="G34" s="61"/>
      <c r="H34" s="61"/>
      <c r="I34" s="46"/>
      <c r="J34" s="61">
        <f>SUM(J35:J37)</f>
        <v>55</v>
      </c>
      <c r="K34" s="61">
        <f>SUM(K35:K37)</f>
        <v>46</v>
      </c>
      <c r="L34" s="36">
        <f t="shared" si="0"/>
        <v>83.63636363636364</v>
      </c>
      <c r="M34" s="61">
        <f>SUM(M35:M37)</f>
        <v>10</v>
      </c>
      <c r="N34" s="46">
        <f t="shared" si="1"/>
        <v>18.181818181818183</v>
      </c>
      <c r="O34" s="46"/>
      <c r="P34" s="25" t="s">
        <v>34</v>
      </c>
    </row>
    <row r="35" spans="1:16" ht="15" x14ac:dyDescent="0.25">
      <c r="A35" s="13">
        <v>23</v>
      </c>
      <c r="B35" s="14">
        <v>1</v>
      </c>
      <c r="C35" s="15" t="str">
        <f t="shared" si="3"/>
        <v xml:space="preserve">Nguyễn Sĩ </v>
      </c>
      <c r="D35" s="16" t="s">
        <v>68</v>
      </c>
      <c r="E35" s="20" t="s">
        <v>39</v>
      </c>
      <c r="F35" s="18">
        <v>307</v>
      </c>
      <c r="G35" s="18" t="s">
        <v>88</v>
      </c>
      <c r="H35" s="18">
        <v>2</v>
      </c>
      <c r="I35" s="11" t="s">
        <v>87</v>
      </c>
      <c r="J35" s="18">
        <v>14</v>
      </c>
      <c r="K35" s="18">
        <v>11</v>
      </c>
      <c r="L35" s="36">
        <f t="shared" si="0"/>
        <v>78.571428571428569</v>
      </c>
      <c r="M35" s="18"/>
      <c r="N35" s="11">
        <f t="shared" si="1"/>
        <v>0</v>
      </c>
      <c r="O35" s="11"/>
      <c r="P35" s="19" t="s">
        <v>38</v>
      </c>
    </row>
    <row r="36" spans="1:16" ht="15" x14ac:dyDescent="0.25">
      <c r="A36" s="13">
        <v>24</v>
      </c>
      <c r="B36" s="14">
        <v>2</v>
      </c>
      <c r="C36" s="15" t="str">
        <f t="shared" si="3"/>
        <v xml:space="preserve">Nguyễn Bá </v>
      </c>
      <c r="D36" s="16" t="s">
        <v>73</v>
      </c>
      <c r="E36" s="20" t="s">
        <v>35</v>
      </c>
      <c r="F36" s="18">
        <v>307</v>
      </c>
      <c r="G36" s="18" t="s">
        <v>88</v>
      </c>
      <c r="H36" s="18">
        <v>3</v>
      </c>
      <c r="I36" s="11" t="s">
        <v>87</v>
      </c>
      <c r="J36" s="18">
        <v>16</v>
      </c>
      <c r="K36" s="18">
        <v>16</v>
      </c>
      <c r="L36" s="36">
        <f t="shared" si="0"/>
        <v>100</v>
      </c>
      <c r="M36" s="18"/>
      <c r="N36" s="11">
        <f t="shared" si="1"/>
        <v>0</v>
      </c>
      <c r="O36" s="11"/>
      <c r="P36" s="19" t="s">
        <v>72</v>
      </c>
    </row>
    <row r="37" spans="1:16" ht="15" x14ac:dyDescent="0.25">
      <c r="A37" s="13">
        <v>25</v>
      </c>
      <c r="B37" s="14">
        <v>3</v>
      </c>
      <c r="C37" s="15" t="str">
        <f t="shared" si="3"/>
        <v xml:space="preserve">Vũ Thị Ánh </v>
      </c>
      <c r="D37" s="16" t="s">
        <v>67</v>
      </c>
      <c r="E37" s="20" t="s">
        <v>37</v>
      </c>
      <c r="F37" s="18">
        <v>207</v>
      </c>
      <c r="G37" s="18" t="s">
        <v>89</v>
      </c>
      <c r="H37" s="18">
        <v>2</v>
      </c>
      <c r="I37" s="11" t="s">
        <v>87</v>
      </c>
      <c r="J37" s="18">
        <v>25</v>
      </c>
      <c r="K37" s="18">
        <v>19</v>
      </c>
      <c r="L37" s="36">
        <f t="shared" si="0"/>
        <v>76</v>
      </c>
      <c r="M37" s="18">
        <v>10</v>
      </c>
      <c r="N37" s="11">
        <f t="shared" si="1"/>
        <v>40</v>
      </c>
      <c r="O37" s="11"/>
      <c r="P37" s="19" t="s">
        <v>36</v>
      </c>
    </row>
    <row r="38" spans="1:16" ht="15" x14ac:dyDescent="0.25">
      <c r="A38" s="22" t="s">
        <v>40</v>
      </c>
      <c r="B38" s="23"/>
      <c r="C38" s="90" t="str">
        <f t="shared" si="3"/>
        <v>Khoa CNTT</v>
      </c>
      <c r="D38" s="91"/>
      <c r="E38" s="30"/>
      <c r="F38" s="10"/>
      <c r="G38" s="10"/>
      <c r="H38" s="10"/>
      <c r="I38" s="11"/>
      <c r="J38" s="10">
        <f>SUM(J39:J41)</f>
        <v>38</v>
      </c>
      <c r="K38" s="10">
        <f>K39+K40+K41</f>
        <v>27</v>
      </c>
      <c r="L38" s="36">
        <f t="shared" si="0"/>
        <v>71.05263157894737</v>
      </c>
      <c r="M38" s="10">
        <f>M39+M40</f>
        <v>0</v>
      </c>
      <c r="N38" s="11">
        <f t="shared" si="1"/>
        <v>0</v>
      </c>
      <c r="O38" s="11"/>
      <c r="P38" s="25" t="s">
        <v>41</v>
      </c>
    </row>
    <row r="39" spans="1:16" ht="15" customHeight="1" x14ac:dyDescent="0.25">
      <c r="A39" s="13">
        <v>26</v>
      </c>
      <c r="B39" s="14">
        <v>1</v>
      </c>
      <c r="C39" s="15" t="str">
        <f t="shared" si="3"/>
        <v xml:space="preserve">Phạm Thúy </v>
      </c>
      <c r="D39" s="16" t="s">
        <v>58</v>
      </c>
      <c r="E39" s="17" t="s">
        <v>43</v>
      </c>
      <c r="F39" s="18">
        <v>301</v>
      </c>
      <c r="G39" s="18" t="s">
        <v>88</v>
      </c>
      <c r="H39" s="18">
        <v>2</v>
      </c>
      <c r="I39" s="11" t="s">
        <v>87</v>
      </c>
      <c r="J39" s="18">
        <v>14</v>
      </c>
      <c r="K39" s="18">
        <v>11</v>
      </c>
      <c r="L39" s="36">
        <f t="shared" si="0"/>
        <v>78.571428571428569</v>
      </c>
      <c r="M39" s="18"/>
      <c r="N39" s="11">
        <f t="shared" si="1"/>
        <v>0</v>
      </c>
      <c r="O39" s="11"/>
      <c r="P39" s="19" t="s">
        <v>42</v>
      </c>
    </row>
    <row r="40" spans="1:16" ht="15" x14ac:dyDescent="0.25">
      <c r="A40" s="13">
        <v>27</v>
      </c>
      <c r="B40" s="14">
        <v>2</v>
      </c>
      <c r="C40" s="15" t="str">
        <f t="shared" si="3"/>
        <v xml:space="preserve">Lê Thị </v>
      </c>
      <c r="D40" s="16" t="s">
        <v>69</v>
      </c>
      <c r="E40" s="17" t="s">
        <v>45</v>
      </c>
      <c r="F40" s="18">
        <v>302</v>
      </c>
      <c r="G40" s="18" t="s">
        <v>88</v>
      </c>
      <c r="H40" s="18">
        <v>2</v>
      </c>
      <c r="I40" s="11" t="s">
        <v>87</v>
      </c>
      <c r="J40" s="18">
        <v>13</v>
      </c>
      <c r="K40" s="18">
        <v>7</v>
      </c>
      <c r="L40" s="36">
        <f t="shared" si="0"/>
        <v>53.846153846153847</v>
      </c>
      <c r="M40" s="18"/>
      <c r="N40" s="11">
        <f t="shared" si="1"/>
        <v>0</v>
      </c>
      <c r="O40" s="11"/>
      <c r="P40" s="19" t="s">
        <v>44</v>
      </c>
    </row>
    <row r="41" spans="1:16" ht="15" x14ac:dyDescent="0.25">
      <c r="A41" s="13">
        <v>28</v>
      </c>
      <c r="B41" s="14">
        <v>3</v>
      </c>
      <c r="C41" s="15" t="s">
        <v>117</v>
      </c>
      <c r="D41" s="16" t="s">
        <v>124</v>
      </c>
      <c r="E41" s="21" t="s">
        <v>122</v>
      </c>
      <c r="F41" s="18">
        <v>303</v>
      </c>
      <c r="G41" s="18" t="s">
        <v>88</v>
      </c>
      <c r="H41" s="18">
        <v>2</v>
      </c>
      <c r="I41" s="11" t="s">
        <v>87</v>
      </c>
      <c r="J41" s="18">
        <v>11</v>
      </c>
      <c r="K41" s="18">
        <v>9</v>
      </c>
      <c r="L41" s="36">
        <f t="shared" si="0"/>
        <v>81.818181818181813</v>
      </c>
      <c r="M41" s="18"/>
      <c r="N41" s="11">
        <f t="shared" si="1"/>
        <v>0</v>
      </c>
      <c r="O41" s="11"/>
      <c r="P41" s="19"/>
    </row>
    <row r="42" spans="1:16" ht="14.25" customHeight="1" x14ac:dyDescent="0.25">
      <c r="A42" s="28" t="s">
        <v>46</v>
      </c>
      <c r="B42" s="29"/>
      <c r="C42" s="90" t="str">
        <f t="shared" si="3"/>
        <v>Khoa TĐĐC</v>
      </c>
      <c r="D42" s="91"/>
      <c r="E42" s="24"/>
      <c r="F42" s="10"/>
      <c r="G42" s="10"/>
      <c r="H42" s="10"/>
      <c r="I42" s="11"/>
      <c r="J42" s="10">
        <f>SUM(J43:J44)</f>
        <v>13</v>
      </c>
      <c r="K42" s="10">
        <f>K43+K44</f>
        <v>8</v>
      </c>
      <c r="L42" s="36">
        <f t="shared" si="0"/>
        <v>61.53846153846154</v>
      </c>
      <c r="M42" s="10">
        <f>M43+M44</f>
        <v>0</v>
      </c>
      <c r="N42" s="11">
        <f t="shared" si="1"/>
        <v>0</v>
      </c>
      <c r="O42" s="11"/>
      <c r="P42" s="25" t="s">
        <v>47</v>
      </c>
    </row>
    <row r="43" spans="1:16" ht="15.75" customHeight="1" x14ac:dyDescent="0.25">
      <c r="A43" s="13">
        <v>29</v>
      </c>
      <c r="B43" s="13">
        <v>1</v>
      </c>
      <c r="C43" s="15" t="str">
        <f t="shared" si="3"/>
        <v xml:space="preserve">Nguyễn Thị Thu </v>
      </c>
      <c r="D43" s="16" t="s">
        <v>70</v>
      </c>
      <c r="E43" s="17" t="s">
        <v>48</v>
      </c>
      <c r="F43" s="18">
        <v>304</v>
      </c>
      <c r="G43" s="18" t="s">
        <v>88</v>
      </c>
      <c r="H43" s="18">
        <v>2</v>
      </c>
      <c r="I43" s="11" t="s">
        <v>87</v>
      </c>
      <c r="J43" s="18">
        <v>7</v>
      </c>
      <c r="K43" s="18">
        <v>5</v>
      </c>
      <c r="L43" s="36">
        <f t="shared" si="0"/>
        <v>71.428571428571431</v>
      </c>
      <c r="M43" s="18"/>
      <c r="N43" s="11">
        <f t="shared" si="1"/>
        <v>0</v>
      </c>
      <c r="O43" s="11"/>
      <c r="P43" s="19" t="s">
        <v>74</v>
      </c>
    </row>
    <row r="44" spans="1:16" ht="15" x14ac:dyDescent="0.25">
      <c r="A44" s="13">
        <v>30</v>
      </c>
      <c r="B44" s="14">
        <v>2</v>
      </c>
      <c r="C44" s="15" t="str">
        <f t="shared" si="3"/>
        <v xml:space="preserve">Phạm Duy </v>
      </c>
      <c r="D44" s="16" t="s">
        <v>71</v>
      </c>
      <c r="E44" s="26" t="s">
        <v>50</v>
      </c>
      <c r="F44" s="18">
        <v>305</v>
      </c>
      <c r="G44" s="18" t="s">
        <v>88</v>
      </c>
      <c r="H44" s="18">
        <v>2</v>
      </c>
      <c r="I44" s="11" t="s">
        <v>87</v>
      </c>
      <c r="J44" s="18">
        <v>6</v>
      </c>
      <c r="K44" s="18">
        <v>3</v>
      </c>
      <c r="L44" s="36">
        <f t="shared" si="0"/>
        <v>50</v>
      </c>
      <c r="M44" s="18"/>
      <c r="N44" s="11">
        <f t="shared" si="1"/>
        <v>0</v>
      </c>
      <c r="O44" s="11"/>
      <c r="P44" s="19" t="s">
        <v>49</v>
      </c>
    </row>
    <row r="45" spans="1:16" ht="15" x14ac:dyDescent="0.25">
      <c r="A45" s="92" t="s">
        <v>52</v>
      </c>
      <c r="B45" s="93"/>
      <c r="C45" s="93"/>
      <c r="D45" s="93"/>
      <c r="E45" s="94"/>
      <c r="F45" s="10"/>
      <c r="G45" s="10"/>
      <c r="H45" s="10"/>
      <c r="I45" s="31"/>
      <c r="J45" s="10">
        <f>J9+J22+J27+J34+J38+J42</f>
        <v>769</v>
      </c>
      <c r="K45" s="47">
        <f>K9+K22+K27+K34+K38+K42</f>
        <v>562</v>
      </c>
      <c r="L45" s="36">
        <f t="shared" si="0"/>
        <v>73.081924577373215</v>
      </c>
      <c r="M45" s="10" t="e">
        <f>M9+M22+M27+M34+M38+M42+#REF!</f>
        <v>#REF!</v>
      </c>
      <c r="N45" s="11" t="e">
        <f t="shared" si="1"/>
        <v>#REF!</v>
      </c>
      <c r="O45" s="11"/>
      <c r="P45" s="35"/>
    </row>
    <row r="46" spans="1:16" x14ac:dyDescent="0.2">
      <c r="A46" s="32"/>
      <c r="B46" s="32"/>
      <c r="C46" s="33"/>
      <c r="D46" s="33"/>
      <c r="E46" s="33"/>
      <c r="F46" s="34"/>
      <c r="G46" s="34"/>
      <c r="H46" s="34"/>
      <c r="I46" s="32"/>
      <c r="J46" s="32"/>
      <c r="K46" s="32"/>
      <c r="L46" s="32"/>
      <c r="M46" s="32"/>
      <c r="N46" s="32"/>
      <c r="O46" s="32"/>
      <c r="P46" s="33"/>
    </row>
    <row r="63" spans="9:9" x14ac:dyDescent="0.2">
      <c r="I63" t="s">
        <v>131</v>
      </c>
    </row>
  </sheetData>
  <mergeCells count="22">
    <mergeCell ref="A5:N5"/>
    <mergeCell ref="A1:C1"/>
    <mergeCell ref="D1:N1"/>
    <mergeCell ref="A2:C2"/>
    <mergeCell ref="D2:N2"/>
    <mergeCell ref="A4:N4"/>
    <mergeCell ref="O7:O8"/>
    <mergeCell ref="P7:P8"/>
    <mergeCell ref="C9:D9"/>
    <mergeCell ref="C22:D22"/>
    <mergeCell ref="C27:D27"/>
    <mergeCell ref="C7:D8"/>
    <mergeCell ref="E7:E8"/>
    <mergeCell ref="F7:F8"/>
    <mergeCell ref="G7:G8"/>
    <mergeCell ref="H7:I7"/>
    <mergeCell ref="C34:D34"/>
    <mergeCell ref="C38:D38"/>
    <mergeCell ref="C42:D42"/>
    <mergeCell ref="A45:E45"/>
    <mergeCell ref="J7:N7"/>
    <mergeCell ref="A7:B8"/>
  </mergeCells>
  <pageMargins left="0.28000000000000003" right="0.19685039370078741" top="0.78740157480314965" bottom="0.78740157480314965" header="0.16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I54" sqref="I54"/>
    </sheetView>
  </sheetViews>
  <sheetFormatPr defaultRowHeight="14.25" x14ac:dyDescent="0.2"/>
  <cols>
    <col min="1" max="1" width="3.375" customWidth="1"/>
    <col min="2" max="2" width="2.75" customWidth="1"/>
    <col min="3" max="3" width="15.125" style="4" customWidth="1"/>
    <col min="4" max="4" width="6.375" style="4" customWidth="1"/>
    <col min="5" max="5" width="17.375" style="4" customWidth="1"/>
    <col min="6" max="6" width="6.875" style="1" bestFit="1" customWidth="1"/>
    <col min="7" max="7" width="6.875" style="1" customWidth="1"/>
    <col min="8" max="8" width="4.875" style="1" bestFit="1" customWidth="1"/>
    <col min="9" max="9" width="5.25" customWidth="1"/>
    <col min="10" max="10" width="5.375" customWidth="1"/>
    <col min="11" max="11" width="5.875" customWidth="1"/>
    <col min="12" max="12" width="7.625" customWidth="1"/>
    <col min="13" max="13" width="4.375" hidden="1" customWidth="1"/>
    <col min="14" max="14" width="4.75" hidden="1" customWidth="1"/>
    <col min="15" max="15" width="11.875" customWidth="1"/>
  </cols>
  <sheetData>
    <row r="1" spans="1:15" ht="15.75" customHeight="1" x14ac:dyDescent="0.25">
      <c r="A1" s="113" t="s">
        <v>75</v>
      </c>
      <c r="B1" s="113"/>
      <c r="C1" s="113"/>
      <c r="D1" s="113" t="s">
        <v>76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8"/>
    </row>
    <row r="2" spans="1:15" ht="15.75" customHeight="1" x14ac:dyDescent="0.25">
      <c r="A2" s="113" t="s">
        <v>77</v>
      </c>
      <c r="B2" s="113"/>
      <c r="C2" s="113"/>
      <c r="D2" s="113" t="s">
        <v>78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88"/>
    </row>
    <row r="3" spans="1:15" ht="8.25" customHeight="1" x14ac:dyDescent="0.25">
      <c r="A3" s="88"/>
      <c r="B3" s="88"/>
      <c r="C3" s="88"/>
      <c r="D3" s="88"/>
      <c r="E3" s="88"/>
      <c r="F3" s="88"/>
      <c r="G3" s="88"/>
      <c r="H3" s="88"/>
      <c r="I3" s="37"/>
      <c r="J3" s="38"/>
      <c r="K3" s="38"/>
      <c r="L3" s="88"/>
      <c r="M3" s="5"/>
      <c r="N3" s="5"/>
      <c r="O3" s="5"/>
    </row>
    <row r="4" spans="1:15" ht="15.75" x14ac:dyDescent="0.25">
      <c r="A4" s="112" t="s">
        <v>174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87"/>
    </row>
    <row r="5" spans="1:15" ht="15.75" x14ac:dyDescent="0.25">
      <c r="A5" s="112" t="s">
        <v>180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87"/>
    </row>
    <row r="6" spans="1:15" ht="6" customHeight="1" x14ac:dyDescent="0.25">
      <c r="A6" s="2"/>
      <c r="B6" s="2"/>
      <c r="C6" s="3"/>
      <c r="D6" s="3"/>
      <c r="E6" s="3"/>
      <c r="F6" s="2"/>
      <c r="G6" s="2"/>
      <c r="H6" s="2"/>
    </row>
    <row r="7" spans="1:15" ht="15" customHeight="1" x14ac:dyDescent="0.2">
      <c r="A7" s="104" t="s">
        <v>0</v>
      </c>
      <c r="B7" s="105"/>
      <c r="C7" s="102" t="s">
        <v>54</v>
      </c>
      <c r="D7" s="108"/>
      <c r="E7" s="110" t="s">
        <v>53</v>
      </c>
      <c r="F7" s="98" t="s">
        <v>79</v>
      </c>
      <c r="G7" s="98" t="s">
        <v>86</v>
      </c>
      <c r="H7" s="95" t="s">
        <v>80</v>
      </c>
      <c r="I7" s="97"/>
      <c r="J7" s="95" t="s">
        <v>172</v>
      </c>
      <c r="K7" s="96"/>
      <c r="L7" s="96"/>
      <c r="M7" s="96"/>
      <c r="N7" s="97"/>
      <c r="O7" s="98" t="s">
        <v>145</v>
      </c>
    </row>
    <row r="8" spans="1:15" ht="33" customHeight="1" x14ac:dyDescent="0.2">
      <c r="A8" s="106"/>
      <c r="B8" s="107"/>
      <c r="C8" s="103"/>
      <c r="D8" s="109"/>
      <c r="E8" s="111"/>
      <c r="F8" s="99"/>
      <c r="G8" s="99"/>
      <c r="H8" s="6" t="s">
        <v>81</v>
      </c>
      <c r="I8" s="6" t="s">
        <v>82</v>
      </c>
      <c r="J8" s="6" t="s">
        <v>83</v>
      </c>
      <c r="K8" s="75" t="s">
        <v>84</v>
      </c>
      <c r="L8" s="40" t="s">
        <v>85</v>
      </c>
      <c r="M8" s="39" t="s">
        <v>84</v>
      </c>
      <c r="N8" s="40" t="s">
        <v>85</v>
      </c>
      <c r="O8" s="99"/>
    </row>
    <row r="9" spans="1:15" ht="15" x14ac:dyDescent="0.25">
      <c r="A9" s="7" t="s">
        <v>1</v>
      </c>
      <c r="B9" s="8"/>
      <c r="C9" s="119" t="s">
        <v>3</v>
      </c>
      <c r="D9" s="120"/>
      <c r="E9" s="9"/>
      <c r="F9" s="10"/>
      <c r="G9" s="10"/>
      <c r="H9" s="10"/>
      <c r="I9" s="11"/>
      <c r="J9" s="10">
        <f>SUM(J10:J21)</f>
        <v>433</v>
      </c>
      <c r="K9" s="10">
        <f>SUM(K10:K21)</f>
        <v>0</v>
      </c>
      <c r="L9" s="36">
        <f t="shared" ref="L9:L49" si="0">K9*100/J9</f>
        <v>0</v>
      </c>
      <c r="M9" s="10">
        <f>SUM(M10:M19)</f>
        <v>0</v>
      </c>
      <c r="N9" s="11">
        <f t="shared" ref="N9:N49" si="1">M9*100/J9</f>
        <v>0</v>
      </c>
      <c r="O9" s="11"/>
    </row>
    <row r="10" spans="1:15" ht="15" x14ac:dyDescent="0.25">
      <c r="A10" s="13">
        <v>1</v>
      </c>
      <c r="B10" s="14">
        <v>1</v>
      </c>
      <c r="C10" s="15" t="s">
        <v>146</v>
      </c>
      <c r="D10" s="16" t="s">
        <v>57</v>
      </c>
      <c r="E10" s="17" t="s">
        <v>9</v>
      </c>
      <c r="F10" s="18">
        <v>201</v>
      </c>
      <c r="G10" s="18" t="s">
        <v>89</v>
      </c>
      <c r="H10" s="18">
        <v>2</v>
      </c>
      <c r="I10" s="11" t="s">
        <v>87</v>
      </c>
      <c r="J10" s="18">
        <v>32</v>
      </c>
      <c r="K10" s="18"/>
      <c r="L10" s="36">
        <f t="shared" si="0"/>
        <v>0</v>
      </c>
      <c r="M10" s="18"/>
      <c r="N10" s="11">
        <f t="shared" si="1"/>
        <v>0</v>
      </c>
      <c r="O10" s="11"/>
    </row>
    <row r="11" spans="1:15" ht="15" x14ac:dyDescent="0.25">
      <c r="A11" s="13">
        <v>2</v>
      </c>
      <c r="B11" s="14">
        <v>2</v>
      </c>
      <c r="C11" s="41" t="s">
        <v>90</v>
      </c>
      <c r="D11" s="42" t="s">
        <v>59</v>
      </c>
      <c r="E11" s="43" t="s">
        <v>11</v>
      </c>
      <c r="F11" s="44">
        <v>202</v>
      </c>
      <c r="G11" s="44" t="s">
        <v>89</v>
      </c>
      <c r="H11" s="44">
        <v>2</v>
      </c>
      <c r="I11" s="72" t="s">
        <v>87</v>
      </c>
      <c r="J11" s="44">
        <v>32</v>
      </c>
      <c r="K11" s="18"/>
      <c r="L11" s="36">
        <f t="shared" si="0"/>
        <v>0</v>
      </c>
      <c r="M11" s="18"/>
      <c r="N11" s="11">
        <f>M11*100/J21</f>
        <v>0</v>
      </c>
      <c r="O11" s="85" t="s">
        <v>178</v>
      </c>
    </row>
    <row r="12" spans="1:15" ht="15" x14ac:dyDescent="0.25">
      <c r="A12" s="13">
        <v>3</v>
      </c>
      <c r="B12" s="14">
        <v>3</v>
      </c>
      <c r="C12" s="15" t="s">
        <v>97</v>
      </c>
      <c r="D12" s="16" t="s">
        <v>98</v>
      </c>
      <c r="E12" s="17" t="s">
        <v>6</v>
      </c>
      <c r="F12" s="18">
        <v>203</v>
      </c>
      <c r="G12" s="18" t="s">
        <v>89</v>
      </c>
      <c r="H12" s="18">
        <v>2</v>
      </c>
      <c r="I12" s="11" t="s">
        <v>87</v>
      </c>
      <c r="J12" s="86">
        <v>42</v>
      </c>
      <c r="K12" s="86"/>
      <c r="L12" s="36">
        <f t="shared" si="0"/>
        <v>0</v>
      </c>
      <c r="M12" s="44"/>
      <c r="N12" s="46">
        <f>M12*100/J11</f>
        <v>0</v>
      </c>
      <c r="O12" s="84" t="s">
        <v>177</v>
      </c>
    </row>
    <row r="13" spans="1:15" ht="15" x14ac:dyDescent="0.25">
      <c r="A13" s="50">
        <v>4</v>
      </c>
      <c r="B13" s="51">
        <v>4</v>
      </c>
      <c r="C13" s="41" t="s">
        <v>173</v>
      </c>
      <c r="D13" s="42" t="s">
        <v>60</v>
      </c>
      <c r="E13" s="43" t="s">
        <v>12</v>
      </c>
      <c r="F13" s="44">
        <v>205</v>
      </c>
      <c r="G13" s="44" t="s">
        <v>89</v>
      </c>
      <c r="H13" s="44">
        <v>2</v>
      </c>
      <c r="I13" s="46" t="s">
        <v>87</v>
      </c>
      <c r="J13" s="44">
        <v>18</v>
      </c>
      <c r="K13" s="89"/>
      <c r="L13" s="36">
        <f t="shared" si="0"/>
        <v>0</v>
      </c>
      <c r="M13" s="44"/>
      <c r="N13" s="46">
        <f>M13*100/J18</f>
        <v>0</v>
      </c>
      <c r="O13" s="84" t="s">
        <v>176</v>
      </c>
    </row>
    <row r="14" spans="1:15" ht="15" x14ac:dyDescent="0.25">
      <c r="A14" s="50">
        <v>5</v>
      </c>
      <c r="B14" s="51">
        <v>5</v>
      </c>
      <c r="C14" s="41" t="s">
        <v>99</v>
      </c>
      <c r="D14" s="42" t="s">
        <v>64</v>
      </c>
      <c r="E14" s="52" t="s">
        <v>8</v>
      </c>
      <c r="F14" s="44">
        <v>206</v>
      </c>
      <c r="G14" s="44" t="s">
        <v>89</v>
      </c>
      <c r="H14" s="44">
        <v>2</v>
      </c>
      <c r="I14" s="72" t="s">
        <v>87</v>
      </c>
      <c r="J14" s="44">
        <v>18</v>
      </c>
      <c r="K14" s="44"/>
      <c r="L14" s="36">
        <f t="shared" si="0"/>
        <v>0</v>
      </c>
      <c r="M14" s="44"/>
      <c r="N14" s="46">
        <f>M14*100/J13</f>
        <v>0</v>
      </c>
      <c r="O14" s="46"/>
    </row>
    <row r="15" spans="1:15" ht="15" x14ac:dyDescent="0.25">
      <c r="A15" s="50">
        <v>6</v>
      </c>
      <c r="B15" s="51">
        <v>6</v>
      </c>
      <c r="C15" s="41" t="s">
        <v>147</v>
      </c>
      <c r="D15" s="42" t="s">
        <v>61</v>
      </c>
      <c r="E15" s="53" t="s">
        <v>13</v>
      </c>
      <c r="F15" s="44">
        <v>204</v>
      </c>
      <c r="G15" s="44" t="s">
        <v>89</v>
      </c>
      <c r="H15" s="44">
        <v>2</v>
      </c>
      <c r="I15" s="72" t="s">
        <v>87</v>
      </c>
      <c r="J15" s="44">
        <v>50</v>
      </c>
      <c r="K15" s="44"/>
      <c r="L15" s="36">
        <f t="shared" si="0"/>
        <v>0</v>
      </c>
      <c r="M15" s="44"/>
      <c r="N15" s="46">
        <f t="shared" si="1"/>
        <v>0</v>
      </c>
      <c r="O15" s="46"/>
    </row>
    <row r="16" spans="1:15" ht="15" x14ac:dyDescent="0.25">
      <c r="A16" s="50">
        <v>7</v>
      </c>
      <c r="B16" s="51">
        <v>7</v>
      </c>
      <c r="C16" s="54" t="s">
        <v>100</v>
      </c>
      <c r="D16" s="54" t="s">
        <v>56</v>
      </c>
      <c r="E16" s="55" t="s">
        <v>102</v>
      </c>
      <c r="F16" s="73">
        <v>301</v>
      </c>
      <c r="G16" s="44" t="s">
        <v>89</v>
      </c>
      <c r="H16" s="56">
        <v>2</v>
      </c>
      <c r="I16" s="72" t="s">
        <v>87</v>
      </c>
      <c r="J16" s="57">
        <v>47</v>
      </c>
      <c r="K16" s="44"/>
      <c r="L16" s="36">
        <f t="shared" si="0"/>
        <v>0</v>
      </c>
      <c r="M16" s="44"/>
      <c r="N16" s="46">
        <f>M16*100/J14</f>
        <v>0</v>
      </c>
      <c r="O16" s="46"/>
    </row>
    <row r="17" spans="1:15" ht="15.75" customHeight="1" x14ac:dyDescent="0.25">
      <c r="A17" s="50">
        <v>8</v>
      </c>
      <c r="B17" s="51">
        <v>8</v>
      </c>
      <c r="C17" s="41" t="s">
        <v>148</v>
      </c>
      <c r="D17" s="42" t="s">
        <v>56</v>
      </c>
      <c r="E17" s="53" t="s">
        <v>7</v>
      </c>
      <c r="F17" s="44">
        <v>303</v>
      </c>
      <c r="G17" s="44" t="s">
        <v>89</v>
      </c>
      <c r="H17" s="44">
        <v>2</v>
      </c>
      <c r="I17" s="46" t="s">
        <v>87</v>
      </c>
      <c r="J17" s="44">
        <v>48</v>
      </c>
      <c r="K17" s="89"/>
      <c r="L17" s="36">
        <f t="shared" si="0"/>
        <v>0</v>
      </c>
      <c r="M17" s="44"/>
      <c r="N17" s="46">
        <f t="shared" si="1"/>
        <v>0</v>
      </c>
      <c r="O17" s="84" t="s">
        <v>176</v>
      </c>
    </row>
    <row r="18" spans="1:15" ht="15" x14ac:dyDescent="0.25">
      <c r="A18" s="50">
        <v>9</v>
      </c>
      <c r="B18" s="51">
        <v>9</v>
      </c>
      <c r="C18" s="41" t="s">
        <v>148</v>
      </c>
      <c r="D18" s="42" t="s">
        <v>179</v>
      </c>
      <c r="E18" s="53" t="s">
        <v>10</v>
      </c>
      <c r="F18" s="44">
        <v>306</v>
      </c>
      <c r="G18" s="44" t="s">
        <v>89</v>
      </c>
      <c r="H18" s="44">
        <v>2</v>
      </c>
      <c r="I18" s="46" t="s">
        <v>87</v>
      </c>
      <c r="J18" s="44">
        <v>20</v>
      </c>
      <c r="K18" s="44"/>
      <c r="L18" s="36">
        <f t="shared" si="0"/>
        <v>0</v>
      </c>
      <c r="M18" s="44"/>
      <c r="N18" s="46">
        <f>M18*100/J20</f>
        <v>0</v>
      </c>
      <c r="O18" s="46"/>
    </row>
    <row r="19" spans="1:15" ht="15" x14ac:dyDescent="0.25">
      <c r="A19" s="50">
        <v>10</v>
      </c>
      <c r="B19" s="51">
        <v>10</v>
      </c>
      <c r="C19" s="54" t="s">
        <v>103</v>
      </c>
      <c r="D19" s="54" t="s">
        <v>101</v>
      </c>
      <c r="E19" s="55" t="s">
        <v>104</v>
      </c>
      <c r="F19" s="73">
        <v>305</v>
      </c>
      <c r="G19" s="44" t="s">
        <v>89</v>
      </c>
      <c r="H19" s="56">
        <v>2</v>
      </c>
      <c r="I19" s="46" t="s">
        <v>87</v>
      </c>
      <c r="J19" s="57">
        <v>47</v>
      </c>
      <c r="K19" s="44"/>
      <c r="L19" s="36">
        <f t="shared" si="0"/>
        <v>0</v>
      </c>
      <c r="M19" s="44"/>
      <c r="N19" s="46">
        <f>M19*100/J12</f>
        <v>0</v>
      </c>
      <c r="O19" s="46"/>
    </row>
    <row r="20" spans="1:15" ht="15" x14ac:dyDescent="0.25">
      <c r="A20" s="50">
        <v>11</v>
      </c>
      <c r="B20" s="51">
        <v>11</v>
      </c>
      <c r="C20" s="41" t="s">
        <v>139</v>
      </c>
      <c r="D20" s="42" t="s">
        <v>140</v>
      </c>
      <c r="E20" s="53" t="s">
        <v>5</v>
      </c>
      <c r="F20" s="44">
        <v>304</v>
      </c>
      <c r="G20" s="44" t="s">
        <v>89</v>
      </c>
      <c r="H20" s="44">
        <v>2</v>
      </c>
      <c r="I20" s="72" t="s">
        <v>87</v>
      </c>
      <c r="J20" s="44">
        <v>47</v>
      </c>
      <c r="K20" s="89"/>
      <c r="L20" s="36">
        <f t="shared" si="0"/>
        <v>0</v>
      </c>
      <c r="M20" s="44"/>
      <c r="N20" s="46"/>
      <c r="O20" s="84" t="s">
        <v>176</v>
      </c>
    </row>
    <row r="21" spans="1:15" ht="15" x14ac:dyDescent="0.25">
      <c r="A21" s="50">
        <v>12</v>
      </c>
      <c r="B21" s="51">
        <v>12</v>
      </c>
      <c r="C21" s="41" t="s">
        <v>91</v>
      </c>
      <c r="D21" s="42" t="s">
        <v>92</v>
      </c>
      <c r="E21" s="53" t="s">
        <v>4</v>
      </c>
      <c r="F21" s="44">
        <v>307</v>
      </c>
      <c r="G21" s="44" t="s">
        <v>89</v>
      </c>
      <c r="H21" s="44">
        <v>2</v>
      </c>
      <c r="I21" s="46" t="s">
        <v>87</v>
      </c>
      <c r="J21" s="44">
        <v>32</v>
      </c>
      <c r="K21" s="89"/>
      <c r="L21" s="36">
        <f t="shared" si="0"/>
        <v>0</v>
      </c>
      <c r="M21" s="44"/>
      <c r="N21" s="46"/>
      <c r="O21" s="84" t="s">
        <v>176</v>
      </c>
    </row>
    <row r="22" spans="1:15" ht="15" x14ac:dyDescent="0.25">
      <c r="A22" s="58" t="s">
        <v>2</v>
      </c>
      <c r="B22" s="59"/>
      <c r="C22" s="100" t="s">
        <v>14</v>
      </c>
      <c r="D22" s="101"/>
      <c r="E22" s="60"/>
      <c r="F22" s="61"/>
      <c r="G22" s="61"/>
      <c r="H22" s="61"/>
      <c r="I22" s="46"/>
      <c r="J22" s="61">
        <f>SUM(J23:J28)</f>
        <v>56</v>
      </c>
      <c r="K22" s="61">
        <f>SUM(K23:K28)</f>
        <v>0</v>
      </c>
      <c r="L22" s="36">
        <f t="shared" si="0"/>
        <v>0</v>
      </c>
      <c r="M22" s="61">
        <f>SUM(M23:M25)</f>
        <v>0</v>
      </c>
      <c r="N22" s="46">
        <f t="shared" si="1"/>
        <v>0</v>
      </c>
      <c r="O22" s="46"/>
    </row>
    <row r="23" spans="1:15" ht="15" x14ac:dyDescent="0.25">
      <c r="A23" s="50">
        <v>13</v>
      </c>
      <c r="B23" s="51">
        <v>1</v>
      </c>
      <c r="C23" s="41" t="s">
        <v>149</v>
      </c>
      <c r="D23" s="42" t="s">
        <v>64</v>
      </c>
      <c r="E23" s="63" t="s">
        <v>20</v>
      </c>
      <c r="F23" s="44">
        <v>301</v>
      </c>
      <c r="G23" s="44" t="s">
        <v>88</v>
      </c>
      <c r="H23" s="44">
        <v>2</v>
      </c>
      <c r="I23" s="46" t="s">
        <v>87</v>
      </c>
      <c r="J23" s="83">
        <v>17</v>
      </c>
      <c r="K23" s="89"/>
      <c r="L23" s="36">
        <f t="shared" si="0"/>
        <v>0</v>
      </c>
      <c r="M23" s="44"/>
      <c r="N23" s="46">
        <f t="shared" si="1"/>
        <v>0</v>
      </c>
      <c r="O23" s="84" t="s">
        <v>176</v>
      </c>
    </row>
    <row r="24" spans="1:15" ht="15" x14ac:dyDescent="0.25">
      <c r="A24" s="50">
        <v>14</v>
      </c>
      <c r="B24" s="51">
        <v>2</v>
      </c>
      <c r="C24" s="41" t="s">
        <v>150</v>
      </c>
      <c r="D24" s="42" t="s">
        <v>63</v>
      </c>
      <c r="E24" s="63" t="s">
        <v>18</v>
      </c>
      <c r="F24" s="44">
        <v>302</v>
      </c>
      <c r="G24" s="44" t="s">
        <v>88</v>
      </c>
      <c r="H24" s="44">
        <v>2</v>
      </c>
      <c r="I24" s="46" t="s">
        <v>87</v>
      </c>
      <c r="J24" s="44">
        <v>9</v>
      </c>
      <c r="K24" s="44"/>
      <c r="L24" s="36">
        <f t="shared" si="0"/>
        <v>0</v>
      </c>
      <c r="M24" s="44"/>
      <c r="N24" s="46">
        <f t="shared" si="1"/>
        <v>0</v>
      </c>
      <c r="O24" s="46"/>
    </row>
    <row r="25" spans="1:15" ht="15" x14ac:dyDescent="0.25">
      <c r="A25" s="50">
        <v>15</v>
      </c>
      <c r="B25" s="51">
        <v>3</v>
      </c>
      <c r="C25" s="41" t="s">
        <v>151</v>
      </c>
      <c r="D25" s="42" t="s">
        <v>62</v>
      </c>
      <c r="E25" s="63" t="s">
        <v>16</v>
      </c>
      <c r="F25" s="44">
        <v>303</v>
      </c>
      <c r="G25" s="44" t="s">
        <v>88</v>
      </c>
      <c r="H25" s="44">
        <v>2</v>
      </c>
      <c r="I25" s="46" t="s">
        <v>87</v>
      </c>
      <c r="J25" s="44">
        <v>9</v>
      </c>
      <c r="K25" s="44"/>
      <c r="L25" s="36">
        <f t="shared" si="0"/>
        <v>0</v>
      </c>
      <c r="M25" s="44"/>
      <c r="N25" s="46">
        <f t="shared" si="1"/>
        <v>0</v>
      </c>
      <c r="O25" s="46"/>
    </row>
    <row r="26" spans="1:15" ht="15" x14ac:dyDescent="0.25">
      <c r="A26" s="50">
        <v>16</v>
      </c>
      <c r="B26" s="51">
        <v>4</v>
      </c>
      <c r="C26" s="41" t="s">
        <v>125</v>
      </c>
      <c r="D26" s="42" t="s">
        <v>126</v>
      </c>
      <c r="E26" s="63" t="s">
        <v>119</v>
      </c>
      <c r="F26" s="44">
        <v>304</v>
      </c>
      <c r="G26" s="44" t="s">
        <v>88</v>
      </c>
      <c r="H26" s="44">
        <v>2</v>
      </c>
      <c r="I26" s="46" t="s">
        <v>87</v>
      </c>
      <c r="J26" s="44">
        <v>8</v>
      </c>
      <c r="K26" s="44"/>
      <c r="L26" s="36">
        <f t="shared" si="0"/>
        <v>0</v>
      </c>
      <c r="M26" s="44"/>
      <c r="N26" s="46"/>
      <c r="O26" s="46"/>
    </row>
    <row r="27" spans="1:15" ht="15" x14ac:dyDescent="0.25">
      <c r="A27" s="50">
        <v>17</v>
      </c>
      <c r="B27" s="13">
        <v>1</v>
      </c>
      <c r="C27" s="15" t="s">
        <v>141</v>
      </c>
      <c r="D27" s="16" t="s">
        <v>142</v>
      </c>
      <c r="E27" s="17" t="s">
        <v>48</v>
      </c>
      <c r="F27" s="18">
        <v>305</v>
      </c>
      <c r="G27" s="18" t="s">
        <v>88</v>
      </c>
      <c r="H27" s="18">
        <v>2</v>
      </c>
      <c r="I27" s="11" t="s">
        <v>87</v>
      </c>
      <c r="J27" s="44">
        <v>7</v>
      </c>
      <c r="K27" s="89"/>
      <c r="L27" s="36">
        <f t="shared" si="0"/>
        <v>0</v>
      </c>
      <c r="M27" s="44"/>
      <c r="N27" s="46"/>
      <c r="O27" s="84" t="s">
        <v>176</v>
      </c>
    </row>
    <row r="28" spans="1:15" ht="15" x14ac:dyDescent="0.25">
      <c r="A28" s="50">
        <v>18</v>
      </c>
      <c r="B28" s="14">
        <v>2</v>
      </c>
      <c r="C28" s="15" t="s">
        <v>143</v>
      </c>
      <c r="D28" s="16" t="s">
        <v>144</v>
      </c>
      <c r="E28" s="26" t="s">
        <v>50</v>
      </c>
      <c r="F28" s="18">
        <v>307</v>
      </c>
      <c r="G28" s="18" t="s">
        <v>88</v>
      </c>
      <c r="H28" s="18">
        <v>2</v>
      </c>
      <c r="I28" s="11" t="s">
        <v>87</v>
      </c>
      <c r="J28" s="18">
        <v>6</v>
      </c>
      <c r="K28" s="44"/>
      <c r="L28" s="36">
        <f t="shared" si="0"/>
        <v>0</v>
      </c>
      <c r="M28" s="44"/>
      <c r="N28" s="46"/>
      <c r="O28" s="46"/>
    </row>
    <row r="29" spans="1:15" ht="15" customHeight="1" x14ac:dyDescent="0.25">
      <c r="A29" s="58" t="s">
        <v>21</v>
      </c>
      <c r="B29" s="59"/>
      <c r="C29" s="100" t="s">
        <v>22</v>
      </c>
      <c r="D29" s="101"/>
      <c r="E29" s="60"/>
      <c r="F29" s="61"/>
      <c r="G29" s="61"/>
      <c r="H29" s="61"/>
      <c r="I29" s="46"/>
      <c r="J29" s="61">
        <f>SUM(J30:J35)</f>
        <v>190</v>
      </c>
      <c r="K29" s="61">
        <f>SUM(K30:K35)</f>
        <v>0</v>
      </c>
      <c r="L29" s="36">
        <f t="shared" si="0"/>
        <v>0</v>
      </c>
      <c r="M29" s="61">
        <f>SUM(M30:M34)</f>
        <v>30</v>
      </c>
      <c r="N29" s="46">
        <f t="shared" si="1"/>
        <v>15.789473684210526</v>
      </c>
      <c r="O29" s="46"/>
    </row>
    <row r="30" spans="1:15" ht="15" x14ac:dyDescent="0.25">
      <c r="A30" s="50">
        <v>19</v>
      </c>
      <c r="B30" s="51">
        <v>1</v>
      </c>
      <c r="C30" s="41" t="s">
        <v>152</v>
      </c>
      <c r="D30" s="42" t="s">
        <v>66</v>
      </c>
      <c r="E30" s="65" t="s">
        <v>30</v>
      </c>
      <c r="F30" s="44">
        <v>106</v>
      </c>
      <c r="G30" s="44" t="s">
        <v>89</v>
      </c>
      <c r="H30" s="44">
        <v>2</v>
      </c>
      <c r="I30" s="46" t="s">
        <v>87</v>
      </c>
      <c r="J30" s="44">
        <v>6</v>
      </c>
      <c r="K30" s="44"/>
      <c r="L30" s="36">
        <f t="shared" si="0"/>
        <v>0</v>
      </c>
      <c r="M30" s="44">
        <v>7</v>
      </c>
      <c r="N30" s="46">
        <f t="shared" si="1"/>
        <v>116.66666666666667</v>
      </c>
      <c r="O30" s="46"/>
    </row>
    <row r="31" spans="1:15" ht="15" x14ac:dyDescent="0.25">
      <c r="A31" s="50">
        <v>20</v>
      </c>
      <c r="B31" s="51">
        <v>2</v>
      </c>
      <c r="C31" s="41" t="s">
        <v>153</v>
      </c>
      <c r="D31" s="42" t="s">
        <v>58</v>
      </c>
      <c r="E31" s="53" t="s">
        <v>24</v>
      </c>
      <c r="F31" s="44">
        <v>101</v>
      </c>
      <c r="G31" s="44" t="s">
        <v>89</v>
      </c>
      <c r="H31" s="44">
        <v>2</v>
      </c>
      <c r="I31" s="46" t="s">
        <v>87</v>
      </c>
      <c r="J31" s="44">
        <v>57</v>
      </c>
      <c r="K31" s="44"/>
      <c r="L31" s="36">
        <f t="shared" si="0"/>
        <v>0</v>
      </c>
      <c r="M31" s="44"/>
      <c r="N31" s="46">
        <f t="shared" si="1"/>
        <v>0</v>
      </c>
      <c r="O31" s="46"/>
    </row>
    <row r="32" spans="1:15" ht="15" x14ac:dyDescent="0.25">
      <c r="A32" s="50">
        <v>21</v>
      </c>
      <c r="B32" s="51">
        <v>3</v>
      </c>
      <c r="C32" s="41" t="s">
        <v>154</v>
      </c>
      <c r="D32" s="42" t="s">
        <v>58</v>
      </c>
      <c r="E32" s="53" t="s">
        <v>28</v>
      </c>
      <c r="F32" s="44">
        <v>102</v>
      </c>
      <c r="G32" s="44" t="s">
        <v>89</v>
      </c>
      <c r="H32" s="44">
        <v>2</v>
      </c>
      <c r="I32" s="46" t="s">
        <v>87</v>
      </c>
      <c r="J32" s="83">
        <v>34</v>
      </c>
      <c r="K32" s="83"/>
      <c r="L32" s="36">
        <f t="shared" si="0"/>
        <v>0</v>
      </c>
      <c r="M32" s="44">
        <v>23</v>
      </c>
      <c r="N32" s="46">
        <f t="shared" si="1"/>
        <v>67.647058823529406</v>
      </c>
      <c r="O32" s="84" t="s">
        <v>177</v>
      </c>
    </row>
    <row r="33" spans="1:15" ht="15" x14ac:dyDescent="0.25">
      <c r="A33" s="50">
        <v>22</v>
      </c>
      <c r="B33" s="51">
        <v>4</v>
      </c>
      <c r="C33" s="54" t="s">
        <v>116</v>
      </c>
      <c r="D33" s="54" t="s">
        <v>65</v>
      </c>
      <c r="E33" s="55" t="s">
        <v>123</v>
      </c>
      <c r="F33" s="74">
        <v>103</v>
      </c>
      <c r="G33" s="66" t="s">
        <v>89</v>
      </c>
      <c r="H33" s="44">
        <v>2</v>
      </c>
      <c r="I33" s="46" t="s">
        <v>87</v>
      </c>
      <c r="J33" s="66">
        <v>48</v>
      </c>
      <c r="K33" s="44"/>
      <c r="L33" s="36">
        <f t="shared" si="0"/>
        <v>0</v>
      </c>
      <c r="M33" s="44"/>
      <c r="N33" s="46">
        <f>M33*100/J35</f>
        <v>0</v>
      </c>
      <c r="O33" s="46"/>
    </row>
    <row r="34" spans="1:15" ht="15" x14ac:dyDescent="0.25">
      <c r="A34" s="50">
        <v>23</v>
      </c>
      <c r="B34" s="51">
        <v>5</v>
      </c>
      <c r="C34" s="41" t="s">
        <v>160</v>
      </c>
      <c r="D34" s="42" t="s">
        <v>65</v>
      </c>
      <c r="E34" s="43" t="s">
        <v>32</v>
      </c>
      <c r="F34" s="44">
        <v>104</v>
      </c>
      <c r="G34" s="44" t="s">
        <v>89</v>
      </c>
      <c r="H34" s="44">
        <v>2</v>
      </c>
      <c r="I34" s="46" t="s">
        <v>87</v>
      </c>
      <c r="J34" s="44">
        <v>6</v>
      </c>
      <c r="K34" s="44"/>
      <c r="L34" s="36">
        <f t="shared" si="0"/>
        <v>0</v>
      </c>
      <c r="M34" s="44"/>
      <c r="N34" s="46">
        <f t="shared" si="1"/>
        <v>0</v>
      </c>
      <c r="O34" s="85" t="s">
        <v>175</v>
      </c>
    </row>
    <row r="35" spans="1:15" ht="15" x14ac:dyDescent="0.25">
      <c r="A35" s="50">
        <v>24</v>
      </c>
      <c r="B35" s="51">
        <v>6</v>
      </c>
      <c r="C35" s="41" t="s">
        <v>117</v>
      </c>
      <c r="D35" s="67" t="s">
        <v>118</v>
      </c>
      <c r="E35" s="52" t="s">
        <v>26</v>
      </c>
      <c r="F35" s="44">
        <v>105</v>
      </c>
      <c r="G35" s="44" t="s">
        <v>89</v>
      </c>
      <c r="H35" s="44">
        <v>2</v>
      </c>
      <c r="I35" s="46" t="s">
        <v>87</v>
      </c>
      <c r="J35" s="83">
        <v>39</v>
      </c>
      <c r="K35" s="83"/>
      <c r="L35" s="36">
        <f t="shared" si="0"/>
        <v>0</v>
      </c>
      <c r="M35" s="44"/>
      <c r="N35" s="46">
        <f t="shared" si="1"/>
        <v>0</v>
      </c>
      <c r="O35" s="84" t="s">
        <v>177</v>
      </c>
    </row>
    <row r="36" spans="1:15" ht="15" x14ac:dyDescent="0.25">
      <c r="A36" s="68" t="s">
        <v>33</v>
      </c>
      <c r="B36" s="69"/>
      <c r="C36" s="100" t="s">
        <v>34</v>
      </c>
      <c r="D36" s="101"/>
      <c r="E36" s="60"/>
      <c r="F36" s="61"/>
      <c r="G36" s="61"/>
      <c r="H36" s="61"/>
      <c r="I36" s="46"/>
      <c r="J36" s="61">
        <f>SUM(J37:J39)</f>
        <v>55</v>
      </c>
      <c r="K36" s="61">
        <f>SUM(K37:K39)</f>
        <v>0</v>
      </c>
      <c r="L36" s="36">
        <f t="shared" si="0"/>
        <v>0</v>
      </c>
      <c r="M36" s="61">
        <f>SUM(M37:M39)</f>
        <v>10</v>
      </c>
      <c r="N36" s="46">
        <f t="shared" si="1"/>
        <v>18.181818181818183</v>
      </c>
      <c r="O36" s="46"/>
    </row>
    <row r="37" spans="1:15" ht="15" x14ac:dyDescent="0.25">
      <c r="A37" s="13">
        <v>25</v>
      </c>
      <c r="B37" s="14">
        <v>1</v>
      </c>
      <c r="C37" s="15" t="s">
        <v>155</v>
      </c>
      <c r="D37" s="16" t="s">
        <v>68</v>
      </c>
      <c r="E37" s="20" t="s">
        <v>39</v>
      </c>
      <c r="F37" s="18">
        <v>308</v>
      </c>
      <c r="G37" s="18" t="s">
        <v>89</v>
      </c>
      <c r="H37" s="18">
        <v>2</v>
      </c>
      <c r="I37" s="11" t="s">
        <v>87</v>
      </c>
      <c r="J37" s="18">
        <v>14</v>
      </c>
      <c r="K37" s="18"/>
      <c r="L37" s="36">
        <f t="shared" si="0"/>
        <v>0</v>
      </c>
      <c r="M37" s="18"/>
      <c r="N37" s="11">
        <f t="shared" si="1"/>
        <v>0</v>
      </c>
      <c r="O37" s="11"/>
    </row>
    <row r="38" spans="1:15" ht="15" x14ac:dyDescent="0.25">
      <c r="A38" s="13">
        <v>26</v>
      </c>
      <c r="B38" s="14">
        <v>2</v>
      </c>
      <c r="C38" s="15" t="s">
        <v>156</v>
      </c>
      <c r="D38" s="16" t="s">
        <v>73</v>
      </c>
      <c r="E38" s="20" t="s">
        <v>35</v>
      </c>
      <c r="F38" s="18">
        <v>204</v>
      </c>
      <c r="G38" s="18" t="s">
        <v>88</v>
      </c>
      <c r="H38" s="18">
        <v>2</v>
      </c>
      <c r="I38" s="11" t="s">
        <v>87</v>
      </c>
      <c r="J38" s="44">
        <v>16</v>
      </c>
      <c r="K38" s="89"/>
      <c r="L38" s="36">
        <f t="shared" si="0"/>
        <v>0</v>
      </c>
      <c r="M38" s="18"/>
      <c r="N38" s="11">
        <f t="shared" si="1"/>
        <v>0</v>
      </c>
      <c r="O38" s="84" t="s">
        <v>176</v>
      </c>
    </row>
    <row r="39" spans="1:15" ht="15" x14ac:dyDescent="0.25">
      <c r="A39" s="13">
        <v>27</v>
      </c>
      <c r="B39" s="14">
        <v>3</v>
      </c>
      <c r="C39" s="15" t="s">
        <v>157</v>
      </c>
      <c r="D39" s="16" t="s">
        <v>67</v>
      </c>
      <c r="E39" s="20" t="s">
        <v>37</v>
      </c>
      <c r="F39" s="18">
        <v>207</v>
      </c>
      <c r="G39" s="18" t="s">
        <v>89</v>
      </c>
      <c r="H39" s="18">
        <v>2</v>
      </c>
      <c r="I39" s="11" t="s">
        <v>87</v>
      </c>
      <c r="J39" s="44">
        <v>25</v>
      </c>
      <c r="K39" s="89"/>
      <c r="L39" s="36">
        <f t="shared" si="0"/>
        <v>0</v>
      </c>
      <c r="M39" s="18">
        <v>10</v>
      </c>
      <c r="N39" s="11">
        <f t="shared" si="1"/>
        <v>40</v>
      </c>
      <c r="O39" s="84" t="s">
        <v>176</v>
      </c>
    </row>
    <row r="40" spans="1:15" ht="15" x14ac:dyDescent="0.25">
      <c r="A40" s="22" t="s">
        <v>40</v>
      </c>
      <c r="B40" s="23"/>
      <c r="C40" s="90" t="s">
        <v>41</v>
      </c>
      <c r="D40" s="91"/>
      <c r="E40" s="30"/>
      <c r="F40" s="10"/>
      <c r="G40" s="10"/>
      <c r="H40" s="10"/>
      <c r="I40" s="11"/>
      <c r="J40" s="10">
        <f>SUM(J41:J43)</f>
        <v>37</v>
      </c>
      <c r="K40" s="10">
        <f>K41+K42+K43</f>
        <v>0</v>
      </c>
      <c r="L40" s="36">
        <f t="shared" si="0"/>
        <v>0</v>
      </c>
      <c r="M40" s="10">
        <f>M41+M42</f>
        <v>0</v>
      </c>
      <c r="N40" s="11">
        <f t="shared" si="1"/>
        <v>0</v>
      </c>
      <c r="O40" s="11"/>
    </row>
    <row r="41" spans="1:15" ht="15" customHeight="1" x14ac:dyDescent="0.25">
      <c r="A41" s="13">
        <v>28</v>
      </c>
      <c r="B41" s="14">
        <v>1</v>
      </c>
      <c r="C41" s="15" t="s">
        <v>158</v>
      </c>
      <c r="D41" s="16" t="s">
        <v>58</v>
      </c>
      <c r="E41" s="17" t="s">
        <v>43</v>
      </c>
      <c r="F41" s="18">
        <v>401</v>
      </c>
      <c r="G41" s="18" t="s">
        <v>88</v>
      </c>
      <c r="H41" s="18">
        <v>2</v>
      </c>
      <c r="I41" s="11" t="s">
        <v>87</v>
      </c>
      <c r="J41" s="83">
        <v>14</v>
      </c>
      <c r="K41" s="89"/>
      <c r="L41" s="36">
        <f t="shared" si="0"/>
        <v>0</v>
      </c>
      <c r="M41" s="18"/>
      <c r="N41" s="11">
        <f t="shared" si="1"/>
        <v>0</v>
      </c>
      <c r="O41" s="84" t="s">
        <v>176</v>
      </c>
    </row>
    <row r="42" spans="1:15" ht="15" x14ac:dyDescent="0.25">
      <c r="A42" s="13">
        <v>29</v>
      </c>
      <c r="B42" s="14">
        <v>2</v>
      </c>
      <c r="C42" s="15" t="s">
        <v>159</v>
      </c>
      <c r="D42" s="16" t="s">
        <v>69</v>
      </c>
      <c r="E42" s="17" t="s">
        <v>45</v>
      </c>
      <c r="F42" s="18">
        <v>402</v>
      </c>
      <c r="G42" s="18" t="s">
        <v>88</v>
      </c>
      <c r="H42" s="18">
        <v>2</v>
      </c>
      <c r="I42" s="11" t="s">
        <v>87</v>
      </c>
      <c r="J42" s="18">
        <v>13</v>
      </c>
      <c r="K42" s="18"/>
      <c r="L42" s="36">
        <f t="shared" si="0"/>
        <v>0</v>
      </c>
      <c r="M42" s="18"/>
      <c r="N42" s="11">
        <f t="shared" si="1"/>
        <v>0</v>
      </c>
      <c r="O42" s="11"/>
    </row>
    <row r="43" spans="1:15" ht="15" x14ac:dyDescent="0.25">
      <c r="A43" s="13">
        <v>30</v>
      </c>
      <c r="B43" s="14">
        <v>3</v>
      </c>
      <c r="C43" s="15" t="s">
        <v>117</v>
      </c>
      <c r="D43" s="16" t="s">
        <v>124</v>
      </c>
      <c r="E43" s="21" t="s">
        <v>122</v>
      </c>
      <c r="F43" s="18">
        <v>403</v>
      </c>
      <c r="G43" s="18" t="s">
        <v>88</v>
      </c>
      <c r="H43" s="18">
        <v>2</v>
      </c>
      <c r="I43" s="11" t="s">
        <v>87</v>
      </c>
      <c r="J43" s="18">
        <v>10</v>
      </c>
      <c r="K43" s="18"/>
      <c r="L43" s="36">
        <f t="shared" si="0"/>
        <v>0</v>
      </c>
      <c r="M43" s="18"/>
      <c r="N43" s="11">
        <f t="shared" si="1"/>
        <v>0</v>
      </c>
      <c r="O43" s="11"/>
    </row>
    <row r="44" spans="1:15" ht="15" x14ac:dyDescent="0.25">
      <c r="A44" s="115" t="s">
        <v>161</v>
      </c>
      <c r="B44" s="116"/>
      <c r="C44" s="117" t="s">
        <v>162</v>
      </c>
      <c r="D44" s="118"/>
      <c r="E44" s="80"/>
      <c r="F44" s="81"/>
      <c r="G44" s="81"/>
      <c r="H44" s="81"/>
      <c r="I44" s="82"/>
      <c r="J44" s="81">
        <f>SUM(J45:J48)</f>
        <v>159</v>
      </c>
      <c r="K44" s="81">
        <f>SUM(K45:K48)</f>
        <v>0</v>
      </c>
      <c r="L44" s="36">
        <f t="shared" si="0"/>
        <v>0</v>
      </c>
      <c r="M44" s="18"/>
      <c r="N44" s="11"/>
      <c r="O44" s="11"/>
    </row>
    <row r="45" spans="1:15" ht="15" x14ac:dyDescent="0.25">
      <c r="A45" s="76">
        <v>31</v>
      </c>
      <c r="B45" s="77">
        <v>1</v>
      </c>
      <c r="C45" s="79" t="s">
        <v>163</v>
      </c>
      <c r="D45" s="78" t="s">
        <v>164</v>
      </c>
      <c r="E45" s="78" t="s">
        <v>168</v>
      </c>
      <c r="F45" s="18">
        <v>404</v>
      </c>
      <c r="G45" s="18" t="s">
        <v>88</v>
      </c>
      <c r="H45" s="18">
        <v>2</v>
      </c>
      <c r="I45" s="46" t="s">
        <v>87</v>
      </c>
      <c r="J45" s="18">
        <v>42</v>
      </c>
      <c r="K45" s="18"/>
      <c r="L45" s="36">
        <f t="shared" si="0"/>
        <v>0</v>
      </c>
      <c r="M45" s="18"/>
      <c r="N45" s="11"/>
      <c r="O45" s="11"/>
    </row>
    <row r="46" spans="1:15" ht="15" x14ac:dyDescent="0.25">
      <c r="A46" s="76">
        <v>32</v>
      </c>
      <c r="B46" s="77">
        <v>2</v>
      </c>
      <c r="C46" s="79" t="s">
        <v>165</v>
      </c>
      <c r="D46" s="78" t="s">
        <v>164</v>
      </c>
      <c r="E46" s="78" t="s">
        <v>169</v>
      </c>
      <c r="F46" s="18">
        <v>405</v>
      </c>
      <c r="G46" s="18" t="s">
        <v>88</v>
      </c>
      <c r="H46" s="18">
        <v>2</v>
      </c>
      <c r="I46" s="46" t="s">
        <v>87</v>
      </c>
      <c r="J46" s="18">
        <v>27</v>
      </c>
      <c r="K46" s="18"/>
      <c r="L46" s="36">
        <f t="shared" si="0"/>
        <v>0</v>
      </c>
      <c r="M46" s="18"/>
      <c r="N46" s="11"/>
      <c r="O46" s="11"/>
    </row>
    <row r="47" spans="1:15" ht="15" x14ac:dyDescent="0.25">
      <c r="A47" s="76">
        <v>33</v>
      </c>
      <c r="B47" s="77">
        <v>3</v>
      </c>
      <c r="C47" s="79" t="s">
        <v>166</v>
      </c>
      <c r="D47" s="78" t="s">
        <v>65</v>
      </c>
      <c r="E47" s="78" t="s">
        <v>171</v>
      </c>
      <c r="F47" s="18">
        <v>406</v>
      </c>
      <c r="G47" s="18" t="s">
        <v>88</v>
      </c>
      <c r="H47" s="18">
        <v>2</v>
      </c>
      <c r="I47" s="46" t="s">
        <v>87</v>
      </c>
      <c r="J47" s="18">
        <v>31</v>
      </c>
      <c r="K47" s="18"/>
      <c r="L47" s="36">
        <f t="shared" si="0"/>
        <v>0</v>
      </c>
      <c r="M47" s="18"/>
      <c r="N47" s="11"/>
      <c r="O47" s="11"/>
    </row>
    <row r="48" spans="1:15" ht="15" x14ac:dyDescent="0.25">
      <c r="A48" s="76">
        <v>34</v>
      </c>
      <c r="B48" s="77">
        <v>4</v>
      </c>
      <c r="C48" s="79" t="s">
        <v>167</v>
      </c>
      <c r="D48" s="78" t="s">
        <v>69</v>
      </c>
      <c r="E48" s="55" t="s">
        <v>170</v>
      </c>
      <c r="F48" s="18">
        <v>408</v>
      </c>
      <c r="G48" s="18" t="s">
        <v>88</v>
      </c>
      <c r="H48" s="18">
        <v>2</v>
      </c>
      <c r="I48" s="46" t="s">
        <v>87</v>
      </c>
      <c r="J48" s="18">
        <v>59</v>
      </c>
      <c r="K48" s="18"/>
      <c r="L48" s="36">
        <f t="shared" si="0"/>
        <v>0</v>
      </c>
      <c r="M48" s="18"/>
      <c r="N48" s="11"/>
      <c r="O48" s="11"/>
    </row>
    <row r="49" spans="1:15" ht="15" x14ac:dyDescent="0.25">
      <c r="A49" s="92" t="s">
        <v>52</v>
      </c>
      <c r="B49" s="93"/>
      <c r="C49" s="114"/>
      <c r="D49" s="114"/>
      <c r="E49" s="94"/>
      <c r="F49" s="10"/>
      <c r="G49" s="10"/>
      <c r="H49" s="10"/>
      <c r="I49" s="31"/>
      <c r="J49" s="10">
        <f>J9+J22+J29+J36+J40+J44</f>
        <v>930</v>
      </c>
      <c r="K49" s="47">
        <f>K9+K22+K29+K36+K40+K44</f>
        <v>0</v>
      </c>
      <c r="L49" s="36">
        <f t="shared" si="0"/>
        <v>0</v>
      </c>
      <c r="M49" s="10" t="e">
        <f>M9+M22+M29+M36+M40+#REF!+#REF!</f>
        <v>#REF!</v>
      </c>
      <c r="N49" s="11" t="e">
        <f t="shared" si="1"/>
        <v>#REF!</v>
      </c>
      <c r="O49" s="11"/>
    </row>
    <row r="50" spans="1:15" x14ac:dyDescent="0.2">
      <c r="A50" s="32"/>
      <c r="B50" s="32"/>
      <c r="C50" s="33"/>
      <c r="D50" s="33"/>
      <c r="E50" s="33"/>
      <c r="F50" s="34"/>
      <c r="G50" s="34"/>
      <c r="H50" s="34"/>
      <c r="I50" s="32"/>
      <c r="J50" s="32"/>
      <c r="K50" s="32"/>
      <c r="L50" s="32"/>
      <c r="M50" s="32"/>
      <c r="N50" s="32"/>
      <c r="O50" s="32"/>
    </row>
    <row r="62" spans="1:15" x14ac:dyDescent="0.2">
      <c r="K62">
        <v>0</v>
      </c>
    </row>
    <row r="67" spans="9:9" x14ac:dyDescent="0.2">
      <c r="I67" t="s">
        <v>131</v>
      </c>
    </row>
  </sheetData>
  <mergeCells count="22">
    <mergeCell ref="A5:N5"/>
    <mergeCell ref="A1:C1"/>
    <mergeCell ref="D1:N1"/>
    <mergeCell ref="A2:C2"/>
    <mergeCell ref="D2:N2"/>
    <mergeCell ref="A4:N4"/>
    <mergeCell ref="A7:B8"/>
    <mergeCell ref="C7:D8"/>
    <mergeCell ref="E7:E8"/>
    <mergeCell ref="F7:F8"/>
    <mergeCell ref="G7:G8"/>
    <mergeCell ref="C22:D22"/>
    <mergeCell ref="C29:D29"/>
    <mergeCell ref="J7:N7"/>
    <mergeCell ref="O7:O8"/>
    <mergeCell ref="C9:D9"/>
    <mergeCell ref="H7:I7"/>
    <mergeCell ref="A49:E49"/>
    <mergeCell ref="C36:D36"/>
    <mergeCell ref="C40:D40"/>
    <mergeCell ref="A44:B44"/>
    <mergeCell ref="C44:D44"/>
  </mergeCells>
  <pageMargins left="0.25" right="0.25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T8-18</vt:lpstr>
      <vt:lpstr>T9-18</vt:lpstr>
      <vt:lpstr>T4-19</vt:lpstr>
      <vt:lpstr>'T4-19'!Print_Titles</vt:lpstr>
      <vt:lpstr>'T8-18'!Print_Titles</vt:lpstr>
      <vt:lpstr>'T9-18'!Print_Titles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A</cp:lastModifiedBy>
  <cp:lastPrinted>2018-11-09T02:50:55Z</cp:lastPrinted>
  <dcterms:created xsi:type="dcterms:W3CDTF">2017-10-09T05:18:45Z</dcterms:created>
  <dcterms:modified xsi:type="dcterms:W3CDTF">2019-04-03T08:49:37Z</dcterms:modified>
</cp:coreProperties>
</file>